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240" yWindow="525" windowWidth="28455" windowHeight="13995" tabRatio="784"/>
  </bookViews>
  <sheets>
    <sheet name="Rekapitulace stavby" sheetId="1" r:id="rId1"/>
    <sheet name="HORICE 1 - SO-01-Vlastní ..." sheetId="2" r:id="rId2"/>
    <sheet name="RR - GASTRO" sheetId="16" r:id="rId3"/>
  </sheets>
  <externalReferences>
    <externalReference r:id="rId4"/>
  </externalReferences>
  <definedNames>
    <definedName name="_xlnm._FilterDatabase" localSheetId="1" hidden="1">'HORICE 1 - SO-01-Vlastní ...'!$C$117:$K$121</definedName>
    <definedName name="cisloobjektu">#REF!</definedName>
    <definedName name="cislostavby" localSheetId="2">'[1]RR - UT1'!#REF!</definedName>
    <definedName name="cislostavby">#REF!</definedName>
    <definedName name="Datum">#REF!</definedName>
    <definedName name="Dil">#REF!</definedName>
    <definedName name="Dodavka">#REF!</definedName>
    <definedName name="Dodavka0" localSheetId="2">'[1]RR - UT2'!#REF!</definedName>
    <definedName name="Dodavka0">#REF!</definedName>
    <definedName name="HSV">#REF!</definedName>
    <definedName name="HSV0" localSheetId="2">'[1]RR - UT2'!#REF!</definedName>
    <definedName name="HSV0">#REF!</definedName>
    <definedName name="HZS">#REF!</definedName>
    <definedName name="HZS0" localSheetId="2">'[1]RR - UT2'!#REF!</definedName>
    <definedName name="HZS0">#REF!</definedName>
    <definedName name="JKSO">#REF!</definedName>
    <definedName name="MJ">#REF!</definedName>
    <definedName name="Mont">#REF!</definedName>
    <definedName name="Montaz0" localSheetId="2">'[1]RR - UT2'!#REF!</definedName>
    <definedName name="Montaz0">#REF!</definedName>
    <definedName name="NazevDilu">#REF!</definedName>
    <definedName name="nazevobjektu" localSheetId="2">'[1]RR - UT1'!$C$4</definedName>
    <definedName name="nazevobjektu">#REF!</definedName>
    <definedName name="nazevstavby" localSheetId="2">'[1]RR - UT1'!$A$6</definedName>
    <definedName name="nazevstavby">#REF!</definedName>
    <definedName name="_xlnm.Print_Titles" localSheetId="1">'HORICE 1 - SO-01-Vlastní ...'!$117:$117</definedName>
    <definedName name="_xlnm.Print_Titles" localSheetId="0">'Rekapitulace stavby'!$92:$92</definedName>
    <definedName name="Objednatel">#REF!</definedName>
    <definedName name="_xlnm.Print_Area" localSheetId="1">'HORICE 1 - SO-01-Vlastní ...'!$C$4:$J$76,'HORICE 1 - SO-01-Vlastní ...'!$C$82:$J$99,'HORICE 1 - SO-01-Vlastní ...'!$C$105:$K$121</definedName>
    <definedName name="_xlnm.Print_Area" localSheetId="0">'Rekapitulace stavby'!$D$4:$AO$76,'Rekapitulace stavby'!$C$82:$AQ$96</definedName>
    <definedName name="PocetMJ">#REF!</definedName>
    <definedName name="Poznamka">#REF!</definedName>
    <definedName name="Projektant">#REF!</definedName>
    <definedName name="PSV">#REF!</definedName>
    <definedName name="PSV0" localSheetId="2">'[1]RR - UT2'!#REF!</definedName>
    <definedName name="PSV0">#REF!</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Typ" localSheetId="2">'[1]RR - UT2'!#REF!</definedName>
    <definedName name="Typ">#REF!</definedName>
    <definedName name="VRN">#REF!</definedName>
    <definedName name="VRNKc">#REF!</definedName>
    <definedName name="VRNnazev">#REF!</definedName>
    <definedName name="VRNproc">#REF!</definedName>
    <definedName name="VRNzakl">#REF!</definedName>
    <definedName name="Zakazka">#REF!</definedName>
    <definedName name="Zaklad22" localSheetId="2">'[1]RR - UT1'!#REF!</definedName>
    <definedName name="Zaklad22">#REF!</definedName>
    <definedName name="Zaklad5" localSheetId="2">'[1]RR - UT1'!#REF!</definedName>
    <definedName name="Zaklad5">#REF!</definedName>
    <definedName name="Zhotovitel">#REF!</definedName>
  </definedNames>
  <calcPr calcId="124519"/>
</workbook>
</file>

<file path=xl/calcChain.xml><?xml version="1.0" encoding="utf-8"?>
<calcChain xmlns="http://schemas.openxmlformats.org/spreadsheetml/2006/main">
  <c r="P118" i="2"/>
  <c r="R118"/>
  <c r="T118"/>
  <c r="G150" i="16"/>
  <c r="G149"/>
  <c r="G148"/>
  <c r="G147"/>
  <c r="G146"/>
  <c r="G145"/>
  <c r="G144"/>
  <c r="G143"/>
  <c r="G142"/>
  <c r="G139"/>
  <c r="G138"/>
  <c r="G137"/>
  <c r="G136"/>
  <c r="G135"/>
  <c r="G134"/>
  <c r="G133"/>
  <c r="G132"/>
  <c r="G131"/>
  <c r="G130"/>
  <c r="G129"/>
  <c r="G128"/>
  <c r="G127"/>
  <c r="G126"/>
  <c r="G125"/>
  <c r="G124"/>
  <c r="G123"/>
  <c r="G122"/>
  <c r="G121"/>
  <c r="G120"/>
  <c r="G119"/>
  <c r="G118"/>
  <c r="G117"/>
  <c r="G114"/>
  <c r="G113"/>
  <c r="G112"/>
  <c r="G111"/>
  <c r="G110"/>
  <c r="G109"/>
  <c r="G108"/>
  <c r="G107"/>
  <c r="G106"/>
  <c r="G105"/>
  <c r="G104"/>
  <c r="G103"/>
  <c r="G102"/>
  <c r="G101"/>
  <c r="G100"/>
  <c r="G97"/>
  <c r="G96"/>
  <c r="G95"/>
  <c r="G94"/>
  <c r="G91"/>
  <c r="G90"/>
  <c r="G89"/>
  <c r="G88"/>
  <c r="G87"/>
  <c r="G86"/>
  <c r="G85"/>
  <c r="G84"/>
  <c r="G83"/>
  <c r="G82"/>
  <c r="G81"/>
  <c r="G80"/>
  <c r="G79"/>
  <c r="G78"/>
  <c r="G75"/>
  <c r="G74"/>
  <c r="G73"/>
  <c r="G72"/>
  <c r="G71"/>
  <c r="G70"/>
  <c r="G69"/>
  <c r="G68"/>
  <c r="G67"/>
  <c r="G66"/>
  <c r="G65"/>
  <c r="G64"/>
  <c r="G63"/>
  <c r="G60"/>
  <c r="G59"/>
  <c r="G58"/>
  <c r="G57"/>
  <c r="G54"/>
  <c r="G53"/>
  <c r="G52"/>
  <c r="G51"/>
  <c r="G50"/>
  <c r="G49"/>
  <c r="G48"/>
  <c r="G45"/>
  <c r="G44"/>
  <c r="G43"/>
  <c r="G42"/>
  <c r="G41"/>
  <c r="G40"/>
  <c r="G38"/>
  <c r="G35"/>
  <c r="G34"/>
  <c r="G31"/>
  <c r="G30"/>
  <c r="G27"/>
  <c r="G26"/>
  <c r="G25"/>
  <c r="G24"/>
  <c r="G23"/>
  <c r="G20"/>
  <c r="G15"/>
  <c r="G12"/>
  <c r="G155" l="1"/>
  <c r="G159" l="1"/>
  <c r="G160"/>
  <c r="G161" l="1"/>
  <c r="I121" i="2" s="1"/>
  <c r="J37" l="1"/>
  <c r="J36"/>
  <c r="AY95" i="1" s="1"/>
  <c r="J35" i="2"/>
  <c r="AX95" i="1" s="1"/>
  <c r="BI121" i="2"/>
  <c r="BH121"/>
  <c r="BG121"/>
  <c r="BF121"/>
  <c r="T121"/>
  <c r="T120" s="1"/>
  <c r="T119" s="1"/>
  <c r="R121"/>
  <c r="R120" s="1"/>
  <c r="R119" s="1"/>
  <c r="P121"/>
  <c r="P120" s="1"/>
  <c r="P119" s="1"/>
  <c r="J115"/>
  <c r="J114"/>
  <c r="F114"/>
  <c r="F112"/>
  <c r="E110"/>
  <c r="J92"/>
  <c r="J91"/>
  <c r="F91"/>
  <c r="F89"/>
  <c r="E87"/>
  <c r="J18"/>
  <c r="E18"/>
  <c r="F115" s="1"/>
  <c r="J17"/>
  <c r="J12"/>
  <c r="J112" s="1"/>
  <c r="E7"/>
  <c r="E108" s="1"/>
  <c r="L90" i="1"/>
  <c r="AM90"/>
  <c r="AM89"/>
  <c r="L89"/>
  <c r="AM87"/>
  <c r="L87"/>
  <c r="L85"/>
  <c r="L84"/>
  <c r="J121" i="2"/>
  <c r="AS94" i="1"/>
  <c r="BK121" i="2"/>
  <c r="BK120" l="1"/>
  <c r="BK119" s="1"/>
  <c r="F92"/>
  <c r="BE121"/>
  <c r="E85"/>
  <c r="J89"/>
  <c r="J34"/>
  <c r="AW95" i="1" s="1"/>
  <c r="F36" i="2"/>
  <c r="BC95" i="1" s="1"/>
  <c r="BC94" s="1"/>
  <c r="W32" s="1"/>
  <c r="F34" i="2"/>
  <c r="BA95" i="1" s="1"/>
  <c r="BA94" s="1"/>
  <c r="W30" s="1"/>
  <c r="F37" i="2"/>
  <c r="BD95" i="1" s="1"/>
  <c r="BD94" s="1"/>
  <c r="W33" s="1"/>
  <c r="F35" i="2"/>
  <c r="BB95" i="1" s="1"/>
  <c r="BB94" s="1"/>
  <c r="W31" s="1"/>
  <c r="J119" i="2" l="1"/>
  <c r="J97" s="1"/>
  <c r="BK118"/>
  <c r="J120"/>
  <c r="J98" s="1"/>
  <c r="AX94" i="1"/>
  <c r="J33" i="2"/>
  <c r="AV95" i="1" s="1"/>
  <c r="AT95" s="1"/>
  <c r="AW94"/>
  <c r="AK30" s="1"/>
  <c r="AY94"/>
  <c r="F33" i="2"/>
  <c r="AZ95" i="1" s="1"/>
  <c r="AZ94" s="1"/>
  <c r="W29" s="1"/>
  <c r="AU95" l="1"/>
  <c r="AU94" s="1"/>
  <c r="J118" i="2"/>
  <c r="J96" s="1"/>
  <c r="AV94" i="1"/>
  <c r="AK29" s="1"/>
  <c r="J30" i="2" l="1"/>
  <c r="AG95" i="1" s="1"/>
  <c r="AG94" s="1"/>
  <c r="AK26" s="1"/>
  <c r="AT94"/>
  <c r="J39" i="2" l="1"/>
  <c r="AN94" i="1"/>
  <c r="AN95"/>
  <c r="AK35"/>
</calcChain>
</file>

<file path=xl/sharedStrings.xml><?xml version="1.0" encoding="utf-8"?>
<sst xmlns="http://schemas.openxmlformats.org/spreadsheetml/2006/main" count="663" uniqueCount="468">
  <si>
    <t>Export Komplet</t>
  </si>
  <si>
    <t/>
  </si>
  <si>
    <t>2.0</t>
  </si>
  <si>
    <t>ZAMOK</t>
  </si>
  <si>
    <t>False</t>
  </si>
  <si>
    <t>{1d55109e-ff46-4fbc-b9e3-d174fa6a089f}</t>
  </si>
  <si>
    <t>0,01</t>
  </si>
  <si>
    <t>21</t>
  </si>
  <si>
    <t>15</t>
  </si>
  <si>
    <t>REKAPITULACE STAVBY</t>
  </si>
  <si>
    <t>v ---  níže se nacházejí doplnkové a pomocné údaje k sestavám  --- v</t>
  </si>
  <si>
    <t>Návod na vyplnění</t>
  </si>
  <si>
    <t>0,001</t>
  </si>
  <si>
    <t>Kód:</t>
  </si>
  <si>
    <t>HORICE23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</si>
  <si>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</si>
  <si>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</si>
  <si>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Střední škola řemesel a ZŠ-rekonstrukce kuchyně</t>
  </si>
  <si>
    <t>KSO:</t>
  </si>
  <si>
    <t>CC-CZ:</t>
  </si>
  <si>
    <t>Místo:</t>
  </si>
  <si>
    <t>Hořice,Havlíčkova 54</t>
  </si>
  <si>
    <t>Datum:</t>
  </si>
  <si>
    <t>Zadavatel:</t>
  </si>
  <si>
    <t>IČ:</t>
  </si>
  <si>
    <t>SŠŘ a ZŠ Hořice Havláčkova 54</t>
  </si>
  <si>
    <t>DIČ:</t>
  </si>
  <si>
    <t>Uchazeč:</t>
  </si>
  <si>
    <t>Vyplň údaj</t>
  </si>
  <si>
    <t>Projektant:</t>
  </si>
  <si>
    <t>Pridos Hradec Králové</t>
  </si>
  <si>
    <t>True</t>
  </si>
  <si>
    <t>Zpracovatel:</t>
  </si>
  <si>
    <t>Ing.Pavel Michálek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</si>
  <si>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</si>
  <si>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</si>
  <si>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</si>
  <si>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</si>
  <si>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</si>
  <si>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</si>
  <si>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</si>
  <si>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</si>
  <si>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</si>
  <si>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</si>
  <si>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</si>
  <si>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</si>
  <si>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</si>
  <si>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</si>
  <si>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</si>
  <si>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</si>
  <si>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</si>
  <si>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</si>
  <si>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</si>
  <si>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</si>
  <si>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</si>
  <si>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</si>
  <si>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</si>
  <si>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</si>
  <si>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</si>
  <si>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</si>
  <si>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</si>
  <si>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</si>
  <si>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</si>
  <si>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</si>
  <si>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</si>
  <si>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</si>
  <si>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</si>
  <si>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</si>
  <si>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</si>
  <si>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</si>
  <si>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</si>
  <si>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</si>
  <si>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</si>
  <si>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</si>
  <si>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</si>
  <si>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</si>
  <si>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</si>
  <si>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</si>
  <si>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</si>
  <si>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</si>
  <si>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HORICE 1</t>
  </si>
  <si>
    <t>SO-01-Vlastní budova</t>
  </si>
  <si>
    <t>STA</t>
  </si>
  <si>
    <t>1</t>
  </si>
  <si>
    <t>{b62033aa-0bf1-47ae-b11f-124c096a0b05}</t>
  </si>
  <si>
    <t>2</t>
  </si>
  <si>
    <t>KRYCÍ LIST SOUPISU PRACÍ</t>
  </si>
  <si>
    <t>Objekt:</t>
  </si>
  <si>
    <t>REKAPITULACE ČLENĚNÍ SOUPISU PRACÍ</t>
  </si>
  <si>
    <t>Kód dílu - Popis</t>
  </si>
  <si>
    <t>Cena celkem [CZK]</t>
  </si>
  <si>
    <t>Náklady ze soupisu prací</t>
  </si>
  <si>
    <t>-1</t>
  </si>
  <si>
    <t>M - M</t>
  </si>
  <si>
    <t xml:space="preserve">    38-M - Gastro technologie</t>
  </si>
  <si>
    <t>SOUPIS PRACÍ</t>
  </si>
  <si>
    <t>PČ</t>
  </si>
  <si>
    <t>MJ</t>
  </si>
  <si>
    <t>Množství</t>
  </si>
  <si>
    <t>J.cena [CZK]</t>
  </si>
  <si>
    <t>Cenová soustava</t>
  </si>
  <si>
    <t>J. Nh [h]</t>
  </si>
  <si>
    <t>Nh celkem [h]</t>
  </si>
  <si>
    <t>J. hmotnost [t]</t>
  </si>
  <si>
    <t>Hmotnost celkem [t]</t>
  </si>
  <si>
    <t>J. suť [t]</t>
  </si>
  <si>
    <t>Suť Celkem [t]</t>
  </si>
  <si>
    <t>Náklady soupisu celkem</t>
  </si>
  <si>
    <t>ROZPOCET</t>
  </si>
  <si>
    <t>K</t>
  </si>
  <si>
    <t>3</t>
  </si>
  <si>
    <t>M</t>
  </si>
  <si>
    <t>kpl</t>
  </si>
  <si>
    <t>64</t>
  </si>
  <si>
    <t>38-M</t>
  </si>
  <si>
    <t>Gastro technologie</t>
  </si>
  <si>
    <t>117</t>
  </si>
  <si>
    <t>380001</t>
  </si>
  <si>
    <t xml:space="preserve">D+M technologie stravování </t>
  </si>
  <si>
    <t>101330344</t>
  </si>
  <si>
    <t>N</t>
  </si>
  <si>
    <t>Datum :</t>
  </si>
  <si>
    <t xml:space="preserve"> </t>
  </si>
  <si>
    <t>D1</t>
  </si>
  <si>
    <t>TeS, spol. s r.o. Chotěboř</t>
  </si>
  <si>
    <t>Rozpočet na dodávku a montáž gastronomického zařízení</t>
  </si>
  <si>
    <t>TECHNOLOGIE  STRAVOVÁNÍ - PROJEKCE, DODÁVKA A SERVIS GASTRONOMICKÝCH ZAŘÍZENÍ</t>
  </si>
  <si>
    <t>AKCE : Hořice - SOU a ZŠ Hořice</t>
  </si>
  <si>
    <t>Zednická 558,  583  01  Chotěboř</t>
  </si>
  <si>
    <t xml:space="preserve"> Držitel certifikátů ČSN EN ISO 9001 a ČSN EN ISO 14001</t>
  </si>
  <si>
    <t>poz.</t>
  </si>
  <si>
    <t>Předmět - název</t>
  </si>
  <si>
    <t>Rozměry</t>
  </si>
  <si>
    <t>Napětí</t>
  </si>
  <si>
    <t>Ks</t>
  </si>
  <si>
    <t>Cena/kus bez DPH</t>
  </si>
  <si>
    <t>Cena celkem bez DPH</t>
  </si>
  <si>
    <t>A</t>
  </si>
  <si>
    <t>Příjem zboží</t>
  </si>
  <si>
    <t>A1</t>
  </si>
  <si>
    <t>460x675x755</t>
  </si>
  <si>
    <t>0,3kW/230V</t>
  </si>
  <si>
    <t>B</t>
  </si>
  <si>
    <t>Skladování odpadků</t>
  </si>
  <si>
    <t>B1</t>
  </si>
  <si>
    <t>600×600×845</t>
  </si>
  <si>
    <t>0,15kW/230V</t>
  </si>
  <si>
    <t>B2</t>
  </si>
  <si>
    <t>B3</t>
  </si>
  <si>
    <t>500x500</t>
  </si>
  <si>
    <t>C</t>
  </si>
  <si>
    <t xml:space="preserve">Sklad obalů </t>
  </si>
  <si>
    <t>C1</t>
  </si>
  <si>
    <t>Plošinový vozík, nosnost vozíku 100 kg/police, pojízdné provedení - 4x otočné kolečko, každé o průměru 100mm, 2x opatřené aretační brzdou, tuhé, pevné svařované provedení, vozík nerezový</t>
  </si>
  <si>
    <t>800x500x850</t>
  </si>
  <si>
    <t xml:space="preserve">Suchý sklad potravin </t>
  </si>
  <si>
    <t>1200x600x2000 DOMĚREK</t>
  </si>
  <si>
    <t>D2</t>
  </si>
  <si>
    <t>1050x600x2000 DOMĚREK</t>
  </si>
  <si>
    <t>D3</t>
  </si>
  <si>
    <t>1150x600x2000</t>
  </si>
  <si>
    <t>D4</t>
  </si>
  <si>
    <t>850x600x2000 DOMĚREK</t>
  </si>
  <si>
    <t>D5</t>
  </si>
  <si>
    <t>800x600x2000 DOMĚREK</t>
  </si>
  <si>
    <t>E</t>
  </si>
  <si>
    <t>Chlazený sklad</t>
  </si>
  <si>
    <t>E1</t>
  </si>
  <si>
    <t>693x826x2008</t>
  </si>
  <si>
    <t>0,38kW/230V</t>
  </si>
  <si>
    <t>E2</t>
  </si>
  <si>
    <t>0,27kW/230V</t>
  </si>
  <si>
    <t>F</t>
  </si>
  <si>
    <t>Sklad zeleniny</t>
  </si>
  <si>
    <t>F1</t>
  </si>
  <si>
    <t>2100x1500x70 DOMĚREK</t>
  </si>
  <si>
    <t>F2</t>
  </si>
  <si>
    <t>Skladový regál, 4× plná police, každý police opatřena podélnými výztuhami, nosná konstrukce z jeklů 40/40 mm, tuhá, pevná, svařovaná konstrukce, celonerezové provedení</t>
  </si>
  <si>
    <t>1250x450x1800 DOMĚREK</t>
  </si>
  <si>
    <t>G</t>
  </si>
  <si>
    <t>Příprava masa</t>
  </si>
  <si>
    <t>G1</t>
  </si>
  <si>
    <t>1600x700x850 DOMĚREK</t>
  </si>
  <si>
    <t>G2</t>
  </si>
  <si>
    <t>G3</t>
  </si>
  <si>
    <t>600x400x100</t>
  </si>
  <si>
    <t>G4</t>
  </si>
  <si>
    <t>1342x700x850</t>
  </si>
  <si>
    <t>0,2kW/230V</t>
  </si>
  <si>
    <t>G5</t>
  </si>
  <si>
    <t>Stojánková vodovodní baterie, pákové ovládání</t>
  </si>
  <si>
    <t>G6</t>
  </si>
  <si>
    <t>Skříňka otevřená s policí, zapláštěné oba boky + opláštěná záda skříňky, vnitřní police stavitelná, pod spodní police podvěšena 5x kořenka, každá o velikosti GN 1/9 -65mm, celonerezové provedení</t>
  </si>
  <si>
    <t>1350x350x600</t>
  </si>
  <si>
    <t>G7</t>
  </si>
  <si>
    <t>Příslušenství k univerzálnímu robotu na poz H4, příslušenství obahuje : 1x kotlík o objemu 30 lt, 1x míchač do kotlíku o objemu 30 lt, 1x hnětací hák do kotlíku o objemu 30 lt, 1x šlehací metla do kotlíku o objemu 30 lt, 1x redukční nosič ke kotlíku</t>
  </si>
  <si>
    <t>G8</t>
  </si>
  <si>
    <t>Příslušenství k univerzálnímu robotu na poz H4, příslušenství obahuje : 1x přídavný mlýnek na maso, plně kompatibilní a doporučené příslušenství výrobcem robota, nerezové provedení těla přístroje, průměr složení 98mm dvojsložení</t>
  </si>
  <si>
    <t>350x250x300</t>
  </si>
  <si>
    <t>H</t>
  </si>
  <si>
    <t xml:space="preserve">Hrubá příprava zeleniny </t>
  </si>
  <si>
    <t>H1</t>
  </si>
  <si>
    <t>Mycí stůl, 1x vevařený lisovaný dřez o rozměru 600x500x300mm, prolamovaná pracovní deska, kapotáž dřezu z čela a obou boků, zadní lem, levý lem, pravý lem,  nerezové provedení</t>
  </si>
  <si>
    <t>1500x700x850 DOMĚREK</t>
  </si>
  <si>
    <t>H2</t>
  </si>
  <si>
    <t>H3</t>
  </si>
  <si>
    <t>750x800x950</t>
  </si>
  <si>
    <t>0,75kW/400V</t>
  </si>
  <si>
    <t>H4</t>
  </si>
  <si>
    <t>Lapač škrobu a šlupek, nerezové provedení, kompatibilní se škrabkou brambor a kořenové zeleniny na poz. H3</t>
  </si>
  <si>
    <t>320x320x320</t>
  </si>
  <si>
    <t>H5</t>
  </si>
  <si>
    <t>350x350</t>
  </si>
  <si>
    <t>H6</t>
  </si>
  <si>
    <t>H7</t>
  </si>
  <si>
    <t>700x650x1800 DOMĚREK</t>
  </si>
  <si>
    <t>J</t>
  </si>
  <si>
    <t>Příprava těsta</t>
  </si>
  <si>
    <t>J1</t>
  </si>
  <si>
    <t>1800x700x850 DOMĚREK</t>
  </si>
  <si>
    <t>J2</t>
  </si>
  <si>
    <t>1800x350x600 DOMĚREK</t>
  </si>
  <si>
    <t>J3</t>
  </si>
  <si>
    <t>800x400x1800 DOMĚREK</t>
  </si>
  <si>
    <t>J4</t>
  </si>
  <si>
    <t>570x1070x1140</t>
  </si>
  <si>
    <t>2,8kW/400V</t>
  </si>
  <si>
    <t>Čistá příprava zeleniny a studené kuchyně</t>
  </si>
  <si>
    <t>K1</t>
  </si>
  <si>
    <t>Nerezová kombinovaná výlevka, rozměr výlevky 400x400x200mm, rozměr umyvadla 440x280x140mm</t>
  </si>
  <si>
    <t>500x700x850</t>
  </si>
  <si>
    <t>K2</t>
  </si>
  <si>
    <t>Stojánková vodovodní baterie, hygienické pákové loketní ovládání "CLINIC"</t>
  </si>
  <si>
    <t>K3</t>
  </si>
  <si>
    <t>1792x700x850</t>
  </si>
  <si>
    <t>K4</t>
  </si>
  <si>
    <t>1800x350x600</t>
  </si>
  <si>
    <t>K5</t>
  </si>
  <si>
    <t>425x525x380</t>
  </si>
  <si>
    <t>K6</t>
  </si>
  <si>
    <t>350x450x538</t>
  </si>
  <si>
    <t>0,650kW/230V</t>
  </si>
  <si>
    <t>K7</t>
  </si>
  <si>
    <t>350x320x590</t>
  </si>
  <si>
    <t>0,55kW/230V</t>
  </si>
  <si>
    <t>K8</t>
  </si>
  <si>
    <t>Sada přídavných disků ke krouhači zeleniny na poz. F5, sada obsahuje : 1x plátkovač 2mm, 1x plátkovač 4mm, 1x strouhač 1,5mm, 1x nudličkovač 4x4mm, 1x kostičkovač 14x14x14mm /složen ze dvou disků/</t>
  </si>
  <si>
    <t>K9</t>
  </si>
  <si>
    <t>Pracovní stůl, 1x plná police, zadní lem, pravý lem, nerezové provedení</t>
  </si>
  <si>
    <t>1100x700x850 DOMĚREK</t>
  </si>
  <si>
    <t>K10</t>
  </si>
  <si>
    <t>K11</t>
  </si>
  <si>
    <t>Pracovní deska, 1x vevařený lisovaný dřez o velikosti 330x330x200mm, dřez umístě vpravo, tak aby byl usazen na chladícím agregátem chlazeného stolu na poz. K10, zadní lem, výřez levého zadního rohu, nerezové provedení</t>
  </si>
  <si>
    <t>1750x700x40 DOMĚREK</t>
  </si>
  <si>
    <t>K12</t>
  </si>
  <si>
    <t>Stojánková vodovodní baterie , pákové ovládání</t>
  </si>
  <si>
    <t>K13</t>
  </si>
  <si>
    <t>1450x350x600  DOMĚREK</t>
  </si>
  <si>
    <t>L</t>
  </si>
  <si>
    <t>Varna</t>
  </si>
  <si>
    <t>L1</t>
  </si>
  <si>
    <t>933x821x1046</t>
  </si>
  <si>
    <t>18,6kW/400V</t>
  </si>
  <si>
    <t>L2</t>
  </si>
  <si>
    <t>Podstavec pod konvektomat, celonerezové provedení, 2x sloupec zásuvů pro GN 1/1</t>
  </si>
  <si>
    <t>dle konvektomatu</t>
  </si>
  <si>
    <t>L3</t>
  </si>
  <si>
    <t>350x850x900 DOMĚREK</t>
  </si>
  <si>
    <t>L4</t>
  </si>
  <si>
    <t>1580x850x1050</t>
  </si>
  <si>
    <t>27,5kW/400V</t>
  </si>
  <si>
    <t>L5</t>
  </si>
  <si>
    <t>L6</t>
  </si>
  <si>
    <t>L7</t>
  </si>
  <si>
    <t>L8</t>
  </si>
  <si>
    <t>L9</t>
  </si>
  <si>
    <t>L10</t>
  </si>
  <si>
    <t>L11</t>
  </si>
  <si>
    <t>L12</t>
  </si>
  <si>
    <t>1300x700x900</t>
  </si>
  <si>
    <t>13,5kW/400V</t>
  </si>
  <si>
    <t>L13</t>
  </si>
  <si>
    <t>Závěsná digestoř, 2x řada tukových filtrů, celonerezové provedení, provedení filtrů lamelové, odtokový žlábek na kondenzát ukončený výpustným kohoutem, osvětlení po obou kratších stranách</t>
  </si>
  <si>
    <t>1700x1950x450</t>
  </si>
  <si>
    <t>L14</t>
  </si>
  <si>
    <t xml:space="preserve">Závěsná digestoř, 1x řada tukových filtrů, celonerezové provedení, provedení filtrů lamelové, odtokový žlábek na kondenzát ukončený výpustným kohoutem, osvětlení </t>
  </si>
  <si>
    <t>1400x1550x450</t>
  </si>
  <si>
    <t xml:space="preserve">Porcování jídel </t>
  </si>
  <si>
    <t>M1</t>
  </si>
  <si>
    <t>1550x700x900 DOMĚREK</t>
  </si>
  <si>
    <t>M2</t>
  </si>
  <si>
    <t>M3</t>
  </si>
  <si>
    <t>Pracovní deska základní plně podlepená v celé ploše, zadní lem, levý lem, pravý lem, nerezové provedení</t>
  </si>
  <si>
    <t>1950x700x40 DOMĚREK</t>
  </si>
  <si>
    <t>M4</t>
  </si>
  <si>
    <t>1950x350x600 DOMĚREK</t>
  </si>
  <si>
    <t xml:space="preserve">Výdej jídel </t>
  </si>
  <si>
    <t>N1</t>
  </si>
  <si>
    <t>N2</t>
  </si>
  <si>
    <t>2000x700x900 DOMĚREK</t>
  </si>
  <si>
    <t>2,1kW + 1,4kW/2x 230V</t>
  </si>
  <si>
    <t>N3</t>
  </si>
  <si>
    <t>Elektrický vyhřívaný zásobvník na misky a talíře, 2x šachta s kapacitou 50 talířů nebo 78 misek, celková kapacita vozíku 100 talířů nebo 152 misek o pr 120 mm, dvouplášťový izolovaný, vnitřní ventilátor pro nucený rozvod vzduchu, pojízdné provedení - 4x kolečka, každé o pr. 12 mm z toho 2x otočná a bržděná, trubkové madlo, odkládací zásuvka, regulovatelný termostat v rozmezí +35°C až +110°C</t>
  </si>
  <si>
    <t>1080x540x900</t>
  </si>
  <si>
    <t>2kW/230V</t>
  </si>
  <si>
    <t>N4</t>
  </si>
  <si>
    <t>Pracovní stůl, skříňový - opláštěné oba boky + opláštěná záda, opláštění vč. soklu až na zem, 1x plná police - dno, ze strany personálu kuchyně stůl otevřený, 1x otvor pro zabudování chladícího agregátu od vitríny na poz. N5, nerezové provedení, bez lemů</t>
  </si>
  <si>
    <t>1000x700x900 DOMĚREK</t>
  </si>
  <si>
    <t>N5</t>
  </si>
  <si>
    <t>1000x700x650</t>
  </si>
  <si>
    <t>0,240kW/230V</t>
  </si>
  <si>
    <t>N6</t>
  </si>
  <si>
    <t>Pojízdný vozík na podávaní košů se skleničkami na nápoje a miskami na polévku, celonerezová konstrukce, 4x kolečka o průměru 100mm, dvě z nich opatřena aretační brzdou, pohyblivá plošina o rozměru 520x520mm uložená na kuličkových ložiskách, regulace výšky výdeje košů, kapacita vozíku 5 ks košů 500x500mm</t>
  </si>
  <si>
    <t>560x590x900</t>
  </si>
  <si>
    <t>N7</t>
  </si>
  <si>
    <t>Výdejní galerie, horní odkládací police nerezová, min. 3x nerezová konzole, z čela skleněný odnímatelný svislý hygienický zákryt</t>
  </si>
  <si>
    <t>2000x300x350 DOMĚREK</t>
  </si>
  <si>
    <t>N8</t>
  </si>
  <si>
    <t>Pojezdová dráha trubková, vč, konzol pro instalaci na zeď, nerezové provedení</t>
  </si>
  <si>
    <t>3450x350     DOMĚREK</t>
  </si>
  <si>
    <t>N9</t>
  </si>
  <si>
    <t>1400x700x900 DOMEREK</t>
  </si>
  <si>
    <t>N10</t>
  </si>
  <si>
    <t>1400x350     DOMĚREK</t>
  </si>
  <si>
    <t>N11</t>
  </si>
  <si>
    <t>1050x350     DOMĚREK</t>
  </si>
  <si>
    <t>N12</t>
  </si>
  <si>
    <t>Termos elektricky vyhřívaný, objem 20 lt, obsah až 160 šálků o objemu 125ml, výška kohoutku 120 mm, udržovací teplota 80 až 85°C automaticky, celonerezové dvouplášťové izolovoné provedení včetně víka, kohout s Led osvětlením, vodoznak s ryskou, ergonomická madla,</t>
  </si>
  <si>
    <t>355x515</t>
  </si>
  <si>
    <t>0,1kW/230V</t>
  </si>
  <si>
    <t>N13</t>
  </si>
  <si>
    <t>Výrobník chlazených nápojů - vířič, objem 2x 25 litrů, 2x hranatá nádoba z plastu, v každé nádobě lze samostaně ovládat lopatky víření, regulace teploty nápoje, nerezové provedení</t>
  </si>
  <si>
    <t>660x450x670</t>
  </si>
  <si>
    <t>0,44kW/230V</t>
  </si>
  <si>
    <t>N14</t>
  </si>
  <si>
    <t>N15</t>
  </si>
  <si>
    <t>O</t>
  </si>
  <si>
    <t xml:space="preserve">Mytí stolního nádobí </t>
  </si>
  <si>
    <t>O1</t>
  </si>
  <si>
    <t>výška vozíku 1750mm</t>
  </si>
  <si>
    <t>O2</t>
  </si>
  <si>
    <t>Vstupní stůl k myčce, levý, prolis pro vedení na koše 500x500mm, 1x otvor pro stojánkoou sprchu, 1x vevařený lisovaný dřez o rozměru 450x450x250mm, dřez umístěn vpravo, zvýšený zadní lem - zadní oplachová stěna výšky 150mm, stůl samostatně stojící, ale zavěšený do myčky - 4x noha stolu, částečná kapotáž dřezu z čela - vlevo vedle dřezu volný prostor pro umístění automatického změkčovače vody</t>
  </si>
  <si>
    <t>1200x800x900 DOMĚREK</t>
  </si>
  <si>
    <t>O3</t>
  </si>
  <si>
    <t>O4</t>
  </si>
  <si>
    <t>600x658x1900* výška po otevření kapoty</t>
  </si>
  <si>
    <t>400V/0,9kW</t>
  </si>
  <si>
    <t>O5</t>
  </si>
  <si>
    <t>O6</t>
  </si>
  <si>
    <t>O7</t>
  </si>
  <si>
    <t>Spojovací mezidílec pro přímé propojení předmyčky s myčkou - díl je určený pro přímou
instalaci v šířce 140 mm, součástí zadní lem jako ochrana proti stříkající vodě.</t>
  </si>
  <si>
    <t>140x710</t>
  </si>
  <si>
    <t>O8</t>
  </si>
  <si>
    <t>600x739x2146</t>
  </si>
  <si>
    <t>400V/9kW</t>
  </si>
  <si>
    <t>O9</t>
  </si>
  <si>
    <t>O10</t>
  </si>
  <si>
    <t>O11</t>
  </si>
  <si>
    <t>O12</t>
  </si>
  <si>
    <t>O13</t>
  </si>
  <si>
    <t>Výstupní stůl od myčky, pravý, prolis pro vedení na koše 500x500mm, zvýšený zadní lem - zadní oplachová stěna výšky 150mm, stůl samostatně stojící, ale zavěšený do myčky - 4x noha stolu, 1x plná police</t>
  </si>
  <si>
    <t>1350x800x900 DOMĚREK</t>
  </si>
  <si>
    <t>O14</t>
  </si>
  <si>
    <t>O15</t>
  </si>
  <si>
    <t>O16</t>
  </si>
  <si>
    <t>O17</t>
  </si>
  <si>
    <t>Skladový regál s plými policemi, 4x police s podélnými výztuhami, nosná konstrukce z jeklů 40/40 mm, světlost spodní police 105 mm, svařované nerezové provedení</t>
  </si>
  <si>
    <t>1300x600x1800</t>
  </si>
  <si>
    <t>O18</t>
  </si>
  <si>
    <t>250x480</t>
  </si>
  <si>
    <t>O19</t>
  </si>
  <si>
    <t>O20</t>
  </si>
  <si>
    <t>1200x600x1800</t>
  </si>
  <si>
    <t>O21</t>
  </si>
  <si>
    <t>400x400x230</t>
  </si>
  <si>
    <t>O22</t>
  </si>
  <si>
    <t>320x662x635</t>
  </si>
  <si>
    <t>P</t>
  </si>
  <si>
    <t xml:space="preserve">Mytí provozního nádobí </t>
  </si>
  <si>
    <t>P1</t>
  </si>
  <si>
    <t>1900x700x900</t>
  </si>
  <si>
    <t>P2</t>
  </si>
  <si>
    <t>P3</t>
  </si>
  <si>
    <t>Pracovní stůl s trnoží, zadní lem, prolamovaná pracovní deska, v pravém zadní rohu otvor pro odtok přebytečné vody, nerezové provedení, ve spodním prostoru volné místo pro umístění myčky černého nádobí</t>
  </si>
  <si>
    <t>1200x700x900</t>
  </si>
  <si>
    <t>P4</t>
  </si>
  <si>
    <t>870x1070x835</t>
  </si>
  <si>
    <t>400V/7,1kW</t>
  </si>
  <si>
    <t>P5</t>
  </si>
  <si>
    <t>P6</t>
  </si>
  <si>
    <t>1100x150</t>
  </si>
  <si>
    <t>P7</t>
  </si>
  <si>
    <t>1200x500x1800 DOMĚREK</t>
  </si>
  <si>
    <t>P8</t>
  </si>
  <si>
    <t xml:space="preserve">1450x550x1800 </t>
  </si>
  <si>
    <t>P9</t>
  </si>
  <si>
    <t>1000x550x1800 DOMĚREK</t>
  </si>
  <si>
    <t xml:space="preserve">Požadovaná kvalita materiálu nerezového nábytku ve specifikaci zařízení </t>
  </si>
  <si>
    <t xml:space="preserve">kvalita materiálu:  potravinářská nemagnetická chromniklová nerezová ocel ČSN 17240 tj. AISI 304, síla plechu minimálně 1,0 mm, vrchní deska stolů tloušťky min. 40 mm celoplošně podlepená dřevotřískovou deskou opatřenou zdravotně nezávadným nátěrem !!!, nohy z jeklu 40x40mm, každý stůl s uzemňovacími šrouby na zadních nohách, plné nerez police tl. 40mm, pracovní desky </t>
  </si>
  <si>
    <t>Kontrolní mezisoučty</t>
  </si>
  <si>
    <t xml:space="preserve"> Cenová rekapitulace</t>
  </si>
  <si>
    <t xml:space="preserve"> Cena za dopravu, montáž, montážní materiál a zaškolení</t>
  </si>
  <si>
    <t xml:space="preserve"> Dodávka celkem bez DPH</t>
  </si>
  <si>
    <t>01_2023</t>
  </si>
  <si>
    <t xml:space="preserve">Příjmová váha, váživost min. 150 kg, rozměr vážní plochy min. 450x550mm, provedení litina / nerez, LCD displej, fukce- vážení, pořčítání kusů, navažování, certifikace  pro obchodní vážení - ES ověření </t>
  </si>
  <si>
    <r>
      <t xml:space="preserve">Profesionální chladnička, objem 130 lt, </t>
    </r>
    <r>
      <rPr>
        <b/>
        <sz val="10"/>
        <color indexed="10"/>
        <rFont val="Arial"/>
        <family val="2"/>
        <charset val="238"/>
      </rPr>
      <t>nerezové opláštění</t>
    </r>
    <r>
      <rPr>
        <sz val="10"/>
        <rFont val="Arial"/>
        <family val="2"/>
        <charset val="238"/>
      </rPr>
      <t xml:space="preserve">, 1x plné dveře, ventilované cirkulační chlazení, digitální termostat, automatické odtávání, integrovaný zámek dveří, teplotní rozsah +2°C až +8°C </t>
    </r>
  </si>
  <si>
    <r>
      <t>Nástěnná vovodní baterie -</t>
    </r>
    <r>
      <rPr>
        <b/>
        <sz val="10"/>
        <color indexed="8"/>
        <rFont val="Arial"/>
        <family val="2"/>
        <charset val="238"/>
      </rPr>
      <t xml:space="preserve"> dodávka stavby </t>
    </r>
  </si>
  <si>
    <r>
      <t>Podlahová vpusť, s protizápachovou uzávěrou k zalití do podlahy, vč. pochůzného podlahového vyjímatelného roštu</t>
    </r>
    <r>
      <rPr>
        <b/>
        <sz val="10"/>
        <color indexed="8"/>
        <rFont val="Arial"/>
        <family val="2"/>
        <charset val="238"/>
      </rPr>
      <t xml:space="preserve"> - dodávka stavby </t>
    </r>
  </si>
  <si>
    <t>Skladový regál, 4x plná police, regál montovaný, dodávka vč. spojovacího materiálu, komaxitové provedení - bílá barva police i stojen</t>
  </si>
  <si>
    <r>
      <t>Chladící skříň, ventilované cirkulační chlazení, objem 700lt, automatické odtávání kondenzátu, digitální termostat,</t>
    </r>
    <r>
      <rPr>
        <b/>
        <sz val="10"/>
        <color indexed="10"/>
        <rFont val="Arial"/>
        <family val="2"/>
        <charset val="238"/>
      </rPr>
      <t xml:space="preserve"> celonerezové provedení - vně i uvnitř nerezová ocel AISI 304</t>
    </r>
    <r>
      <rPr>
        <sz val="10"/>
        <rFont val="Arial"/>
        <family val="2"/>
        <charset val="238"/>
      </rPr>
      <t>, izolace 50 mm, elektronické digitální ovládání, nastavitelné nožičky, vnitřní prostor přizpůsoben rozměrům GN 2/1 nebo přepravek 600x400mm, nastavitelné roštové police 3ks, rozsah teploty -2°C až +8°C</t>
    </r>
  </si>
  <si>
    <r>
      <t>Mrazící skříň, ventilované cirkulační chlazení, objem 700lt, digitální termostat,</t>
    </r>
    <r>
      <rPr>
        <b/>
        <sz val="10"/>
        <color indexed="10"/>
        <rFont val="Arial"/>
        <family val="2"/>
        <charset val="238"/>
      </rPr>
      <t xml:space="preserve"> celonerezové provedení - vně i uvnitř nerezová ocel AISI 304</t>
    </r>
    <r>
      <rPr>
        <sz val="10"/>
        <rFont val="Arial"/>
        <family val="2"/>
        <charset val="238"/>
      </rPr>
      <t>, izolace 50 mm, elektronické digitální ovládání, nastavitelné nožičky, vnitřní prostor přizpůsoben rozměrům GN 2/1 nebo přepravek 600x400mm, nastavitelné roštové police 3ks, rozsah teploty -16°C až -21°C</t>
    </r>
  </si>
  <si>
    <t xml:space="preserve">Podlahový rošt, plastové provedení - vyroben z recyklovaných platsových latí, určený rpo uskladnění brambor a kořenové zeleniny </t>
  </si>
  <si>
    <t>Mycí stůl 1x vevařený lisovaný dřez o rozměru 500x500x250mm, dřez umístěný vlevo, vpravo pod pracovní deskou 2x výsuvná zásuvka, kapacita každé zásuvky 1x GN 1/1-150, 1x plná police, zadní lem, levý lem, prolamovaná pracovní deska, nerezové provedení</t>
  </si>
  <si>
    <t>Masodeska na porcování masa, stolní, dřevěná</t>
  </si>
  <si>
    <r>
      <t xml:space="preserve">Chlazený stůl dvousekcový, každá sekce vybavena 2x výsuvnou zásuvkou, tzn. celková kapacita 4x zásuvka, objem 274 litrů,  nerezové provedení, vnitřní prostor chlazeného stolu uzpůsoben pro vložení gastronádob GN 1/1, zásuvky tvořené perforovanými koš nerezové oceli pro velikost GN 1/1, stůl osazený pracovní deskou nad agregátem s lisovaným dřezem o velikosti 330x330x200mm, chladivo R-600a, bez CFC, ventilované chlazení,  </t>
    </r>
    <r>
      <rPr>
        <b/>
        <sz val="10"/>
        <color indexed="10"/>
        <rFont val="Arial"/>
        <family val="2"/>
        <charset val="238"/>
      </rPr>
      <t>pracovní teplota -2°C až +8°C</t>
    </r>
    <r>
      <rPr>
        <sz val="10"/>
        <rFont val="Arial"/>
        <family val="2"/>
        <charset val="238"/>
      </rPr>
      <t xml:space="preserve"> při okolní teplotě 43 °C,  digitální displej pro elektronické řízení teploty a odmražování, stupeň ochrany IPX5, tlakově vtřikovaná polyuretanová izolace o síle 50 mm a hustotě 40kg/m3 výškově stavitelné nožičky, chladící agregát umístěn vpravo</t>
    </r>
  </si>
  <si>
    <r>
      <t xml:space="preserve">Škrabka brambor a kořenové zeleniny, </t>
    </r>
    <r>
      <rPr>
        <b/>
        <sz val="10"/>
        <color indexed="10"/>
        <rFont val="Arial"/>
        <family val="2"/>
        <charset val="238"/>
      </rPr>
      <t>nerezové opláštění,</t>
    </r>
    <r>
      <rPr>
        <sz val="10"/>
        <rFont val="Arial"/>
        <family val="2"/>
        <charset val="238"/>
      </rPr>
      <t xml:space="preserve"> objem jedné náplně min. 20 kg bambor, teoretická kapacita min. 300 kg brambor / 1 hod. </t>
    </r>
  </si>
  <si>
    <r>
      <t xml:space="preserve">Podlahová vpusť, s protizápachovou uzávěrou k zalití do podlahy, vč. pochůzného podlahového vyjímatelného roštu - </t>
    </r>
    <r>
      <rPr>
        <b/>
        <sz val="10"/>
        <color indexed="8"/>
        <rFont val="Arial"/>
        <family val="2"/>
        <charset val="238"/>
      </rPr>
      <t xml:space="preserve">dodávka stavby </t>
    </r>
  </si>
  <si>
    <r>
      <t xml:space="preserve">Keramické umyvadlo </t>
    </r>
    <r>
      <rPr>
        <b/>
        <sz val="10"/>
        <color indexed="8"/>
        <rFont val="Arial"/>
        <family val="2"/>
        <charset val="238"/>
      </rPr>
      <t>- dodávka stavby</t>
    </r>
  </si>
  <si>
    <t>Pracovní stůl, pod pracovní deskou umístěna 3x výsuvná zásuvka, vnitřní kapacita každé zásuvky - 1x GN 1/1-150, 1x plná police, zadní lem, pravý lem, levý lem, dřevěná (buková) pracovní deska, nerezová provedení</t>
  </si>
  <si>
    <t>Skříňka uzavřená, opláštěné oba boky + opláštěná záda, z čela skříňka přístupná formou posuvných dvířek, 1x vnitřní stavitelná police, celonerezové provedení</t>
  </si>
  <si>
    <r>
      <t xml:space="preserve">Univerzální kuchyňský robot, součástí robota 1x kotlík o objemu 60 lt, vč. nástavců na míchání, hnětání a šlehání, min. 3 rychlosti otáček - 72, 146, 290 otáček rameno planety, planetové uložení nástavců pro dokonalé promísení nádoby bez její rotace, mechanické ovládání, </t>
    </r>
    <r>
      <rPr>
        <b/>
        <sz val="10"/>
        <color indexed="10"/>
        <rFont val="Arial"/>
        <family val="2"/>
        <charset val="238"/>
      </rPr>
      <t>automatický zdvich nádoby - posun kotlíku nahoru a dolu je z důvodu bezpečnostni, rychlosti a námahy  zajišťován elektrickou převodovkou - obsluha nemusí točit kolem !!! , drátěná ochrana kotlíku mechanickým spínačem, váha min. 330 kg - snižuje otřesy a hlučnost při chodu přístroje při plné zatěží, z čela robota náboj pro připojení přípojných strojků na mletí masa, krouhání zeleniny a mletí máku</t>
    </r>
  </si>
  <si>
    <r>
      <t xml:space="preserve">Chlazený stůl třísekcový, první sekce vybavena křídlovými dvířky, druhá sekce vybavena křídlovými dvířky, třetí sekce vybavena 2x výsuvnou zásuvkou, objem 428 litrů, nerezové provedení, stůl osazený pracovní deskou, vnitřní prostor chlazeného stolu uzpůsoben pro vložení gastronádob GN 1/1, zásuvky tvořené perforovanými koš nerezové oceli pro velikost GN 1/1, chladivo R-600a, bez CFC, ventilované cirkulační chlazení, </t>
    </r>
    <r>
      <rPr>
        <b/>
        <sz val="10"/>
        <color indexed="10"/>
        <rFont val="Arial"/>
        <family val="2"/>
        <charset val="238"/>
      </rPr>
      <t>pracovní teplota -2°C až +8 °C</t>
    </r>
    <r>
      <rPr>
        <sz val="10"/>
        <rFont val="Arial"/>
        <family val="2"/>
        <charset val="238"/>
      </rPr>
      <t>,  digitální displej pro elektronické řízení teploty a odmražování, stupeň ochrany IPX5, tlakově vtřikovaná polyuretanová izolace o síle 50 mm a hustotě 40kg/m3,  výškově stavitelné nožičky, agregát vpravo</t>
    </r>
  </si>
  <si>
    <r>
      <t xml:space="preserve">Nářezový stroj, </t>
    </r>
    <r>
      <rPr>
        <b/>
        <sz val="10"/>
        <color indexed="10"/>
        <rFont val="Arial"/>
        <family val="2"/>
        <charset val="238"/>
      </rPr>
      <t>šnekový převod</t>
    </r>
    <r>
      <rPr>
        <sz val="10"/>
        <rFont val="Arial"/>
        <family val="2"/>
        <charset val="238"/>
      </rPr>
      <t>, šikmé uložení řezného stolu, průměr nože 250 mm, speciální antiadhésní úprava nože, tlakový odlitek z hliníkové slitiny, rozměr stolu 210x170mm, přídavné brusné zařízení v ceně, spciální antiadhesní úprava nože, motor s ventilátorem a pojistkou proti přehřátí</t>
    </r>
  </si>
  <si>
    <t>Univerzální kuchyňský robot, objem nádoby min. 9,5 lt, časovač,  regulace rychlosti 1 až 10 (181 až 561 ot./min), digitální ovládání, planetové uložení nástavců, bezpečnostní mikrospínače, odnímatelná nerezová nádoba, zvuková signalizace ukočení pracovního cyklu</t>
  </si>
  <si>
    <r>
      <t xml:space="preserve">Krouhač zeleniny,  výkon min. 250 kg/h, krouhač umožňuje plátkování, strouhání, vlnkování, nudličkování, kostičkování a hranolkování, indukční asynchronní motor, nerezová hřídel, magentický bezpečnostní systém přeruší chod zařízení při otevření víka nebo při zvednutí přítlačné páky, automatický restart, </t>
    </r>
    <r>
      <rPr>
        <b/>
        <sz val="10"/>
        <color indexed="10"/>
        <rFont val="Arial CE"/>
        <charset val="238"/>
      </rPr>
      <t>celonerezový kryt motorového bloku</t>
    </r>
    <r>
      <rPr>
        <sz val="10"/>
        <rFont val="Arial CE"/>
        <family val="2"/>
        <charset val="238"/>
      </rPr>
      <t xml:space="preserve">, součástí zařízení krouhací hlava s přítlačnou pákou, </t>
    </r>
    <r>
      <rPr>
        <b/>
        <sz val="10"/>
        <color indexed="10"/>
        <rFont val="Arial CE"/>
        <charset val="238"/>
      </rPr>
      <t>hlava s přítlačnou pákou je tvořena kovovou mechanickou krouhací hlavou s kruhovým násypným otvorem o ploše min. 139 cm2 a s kruhovým integrovaným tubusem o průměru min. 58mm</t>
    </r>
    <r>
      <rPr>
        <b/>
        <sz val="10"/>
        <color indexed="10"/>
        <rFont val="Arial CE"/>
        <charset val="238"/>
      </rPr>
      <t xml:space="preserve">, , </t>
    </r>
    <r>
      <rPr>
        <sz val="10"/>
        <rFont val="Arial CE"/>
        <family val="2"/>
        <charset val="238"/>
      </rPr>
      <t>součástí zařízení 1x vyhazovací kotouč, 1x stlačovací kolík</t>
    </r>
  </si>
  <si>
    <r>
      <t xml:space="preserve">Chlazený stůl dvousekcový, každá sekce vybavena 2x výsuvnou zásuvkou, tzn. celková kapacita 4x zásuvka, objem 274 litrů,  nerezové provedení, vnitřní prostor chlazeného stolu uzpůsoben pro vložení gastronádob GN 1/1, zásuvky tvořené perforovanými koš nerezové oceli pro velikost GN 1/1, chladící stůl bez pracovní desky, chladivo R-600a, bez CFC, ventilované chlazení,  </t>
    </r>
    <r>
      <rPr>
        <b/>
        <sz val="10"/>
        <color indexed="10"/>
        <rFont val="Arial"/>
        <family val="2"/>
        <charset val="238"/>
      </rPr>
      <t>pracovní teplota -2°C až +8°C</t>
    </r>
    <r>
      <rPr>
        <sz val="10"/>
        <rFont val="Arial"/>
        <family val="2"/>
        <charset val="238"/>
      </rPr>
      <t xml:space="preserve"> při okolní teplotě 43 °C,  digitální displej pro elektronické řízení teploty a odmražování, stupeň ochrany IPX5, tlakově vtřikovaná polyuretanová izolace o síle 50 mm a hustotě 40kg/m3 výškově stavitelné nožičky, chladící agregát umístěn vpravo</t>
    </r>
  </si>
  <si>
    <r>
      <t xml:space="preserve">Konvektomat elektrický, </t>
    </r>
    <r>
      <rPr>
        <b/>
        <u/>
        <sz val="11"/>
        <color indexed="10"/>
        <rFont val="Arial"/>
        <family val="2"/>
        <charset val="238"/>
      </rPr>
      <t>bojlerový generátor páry - NE INJEKČNÍ (!!</t>
    </r>
    <r>
      <rPr>
        <b/>
        <u/>
        <sz val="10"/>
        <color indexed="10"/>
        <rFont val="Arial"/>
        <family val="2"/>
        <charset val="238"/>
      </rPr>
      <t>!)</t>
    </r>
    <r>
      <rPr>
        <sz val="10"/>
        <rFont val="Arial"/>
        <family val="2"/>
        <charset val="238"/>
      </rPr>
      <t xml:space="preserve">, </t>
    </r>
    <r>
      <rPr>
        <b/>
        <sz val="10"/>
        <color indexed="10"/>
        <rFont val="Arial"/>
        <family val="2"/>
        <charset val="238"/>
      </rPr>
      <t>kapacita min. 11x GN 1/1</t>
    </r>
    <r>
      <rPr>
        <sz val="10"/>
        <rFont val="Arial"/>
        <family val="2"/>
        <charset val="238"/>
      </rPr>
      <t xml:space="preserve">, </t>
    </r>
    <r>
      <rPr>
        <b/>
        <sz val="10"/>
        <color indexed="10"/>
        <rFont val="Arial"/>
        <family val="2"/>
        <charset val="238"/>
      </rPr>
      <t>zakládání gastronádob do konvektomatu na široko - délka každého zásuvu max 350mm,</t>
    </r>
    <r>
      <rPr>
        <sz val="10"/>
        <rFont val="Arial"/>
        <family val="2"/>
        <charset val="238"/>
      </rPr>
      <t xml:space="preserve"> digitální ovládání nastavení teploty a času, volba z režimů : horký vzduch 30 až 300°C, pára 30 až 130°C, regenerace pokrmů, nízkoteplotní vaření/pečení, pečení přes noc, delta T pečení, </t>
    </r>
    <r>
      <rPr>
        <b/>
        <sz val="10"/>
        <color indexed="10"/>
        <rFont val="Arial"/>
        <family val="2"/>
        <charset val="238"/>
      </rPr>
      <t>min.</t>
    </r>
    <r>
      <rPr>
        <sz val="10"/>
        <color indexed="10"/>
        <rFont val="Arial"/>
        <family val="2"/>
        <charset val="238"/>
      </rPr>
      <t xml:space="preserve"> </t>
    </r>
    <r>
      <rPr>
        <b/>
        <sz val="10"/>
        <color indexed="10"/>
        <rFont val="Arial"/>
        <family val="2"/>
        <charset val="238"/>
      </rPr>
      <t>6-bodová teplotní sonda</t>
    </r>
    <r>
      <rPr>
        <sz val="10"/>
        <color indexed="10"/>
        <rFont val="Arial"/>
        <family val="2"/>
        <charset val="238"/>
      </rPr>
      <t xml:space="preserve">, </t>
    </r>
    <r>
      <rPr>
        <b/>
        <sz val="10"/>
        <color indexed="10"/>
        <rFont val="Arial"/>
        <family val="2"/>
        <charset val="238"/>
      </rPr>
      <t>min.</t>
    </r>
    <r>
      <rPr>
        <sz val="10"/>
        <color indexed="10"/>
        <rFont val="Arial"/>
        <family val="2"/>
        <charset val="238"/>
      </rPr>
      <t xml:space="preserve"> </t>
    </r>
    <r>
      <rPr>
        <b/>
        <sz val="10"/>
        <color indexed="10"/>
        <rFont val="Arial"/>
        <family val="2"/>
        <charset val="238"/>
      </rPr>
      <t>8" dotykový displej</t>
    </r>
    <r>
      <rPr>
        <b/>
        <sz val="10"/>
        <rFont val="Arial"/>
        <family val="2"/>
        <charset val="238"/>
      </rPr>
      <t xml:space="preserve"> </t>
    </r>
    <r>
      <rPr>
        <sz val="10"/>
        <rFont val="Arial"/>
        <family val="2"/>
        <charset val="238"/>
      </rPr>
      <t xml:space="preserve">s rychlou odezvou bez mechanických prvků nebo tlačítek, </t>
    </r>
    <r>
      <rPr>
        <b/>
        <sz val="10"/>
        <rFont val="Arial"/>
        <family val="2"/>
        <charset val="238"/>
      </rPr>
      <t xml:space="preserve">antibakteriální úprava kliky dveří, </t>
    </r>
    <r>
      <rPr>
        <sz val="10"/>
        <rFont val="Arial"/>
        <family val="2"/>
        <charset val="238"/>
      </rPr>
      <t xml:space="preserve">možnost přizpůsobení vzhledu menu (profilu) integrovaná sprcha, </t>
    </r>
    <r>
      <rPr>
        <b/>
        <sz val="11"/>
        <color indexed="10"/>
        <rFont val="Arial"/>
        <family val="2"/>
        <charset val="238"/>
      </rPr>
      <t xml:space="preserve">trojité zasklení dveří </t>
    </r>
    <r>
      <rPr>
        <sz val="10"/>
        <rFont val="Arial"/>
        <family val="2"/>
        <charset val="238"/>
      </rPr>
      <t xml:space="preserve">pro snížení spotřeby a jako bezpečnostní prvek proti popálení obsluhy, síla ekologické izolace 50 mm, systém rychlého zchlazení, manuální vlhčení, řízení vlhkosti, programování 1000 programů s 20 kroky, servisní a diagnostický systém, automatické mytí - výběr z mycích programů podle stupně znečištění, </t>
    </r>
    <r>
      <rPr>
        <b/>
        <sz val="10"/>
        <color indexed="10"/>
        <rFont val="Arial"/>
        <family val="2"/>
        <charset val="238"/>
      </rPr>
      <t>mytí bez použití tekutých přípravků - možno práškových nebo tabletový prostředek !!!</t>
    </r>
    <r>
      <rPr>
        <sz val="10"/>
        <rFont val="Arial"/>
        <family val="2"/>
        <charset val="238"/>
      </rPr>
      <t xml:space="preserve"> - </t>
    </r>
    <r>
      <rPr>
        <b/>
        <sz val="10"/>
        <rFont val="Arial"/>
        <family val="2"/>
        <charset val="238"/>
      </rPr>
      <t xml:space="preserve">požadavek bezpečnosti práce, </t>
    </r>
  </si>
  <si>
    <r>
      <t>Elektrická multifunkční pánev,</t>
    </r>
    <r>
      <rPr>
        <sz val="10"/>
        <rFont val="Arial"/>
        <family val="2"/>
        <charset val="238"/>
      </rPr>
      <t xml:space="preserve"> </t>
    </r>
    <r>
      <rPr>
        <b/>
        <sz val="10"/>
        <color indexed="10"/>
        <rFont val="Arial"/>
        <family val="2"/>
        <charset val="238"/>
      </rPr>
      <t>objem pánve min. 2x 49 lt</t>
    </r>
    <r>
      <rPr>
        <sz val="10"/>
        <rFont val="Arial"/>
        <family val="2"/>
        <charset val="238"/>
      </rPr>
      <t>, kapacita 2x GN 1/1, rozměr dna 2x 375x580 mm, hloubka vany 220mm, užitná plocha 2x 22 dm</t>
    </r>
    <r>
      <rPr>
        <vertAlign val="superscript"/>
        <sz val="10"/>
        <rFont val="Arial"/>
        <family val="2"/>
        <charset val="238"/>
      </rPr>
      <t>2</t>
    </r>
    <r>
      <rPr>
        <sz val="10"/>
        <rFont val="Arial"/>
        <family val="2"/>
        <charset val="238"/>
      </rPr>
      <t xml:space="preserve">, pánev umožňuje vaření, intenzívní a šetrné, smažení, fritování, dušení, nízkoteplotní úpravy, grilování, restování, opékání, konfitování, úprava sous – vide (vaření ve vakuu při konstantní nízké teplotě). </t>
    </r>
    <r>
      <rPr>
        <b/>
        <sz val="10"/>
        <color indexed="10"/>
        <rFont val="Arial"/>
        <family val="2"/>
        <charset val="238"/>
      </rPr>
      <t xml:space="preserve">Rozsah teplot: 30 °C až 250 °C, Automatický a manuální režim úpravy pokrmů, dotyková barevná 10“ obrazovka s HD rozlišením </t>
    </r>
    <r>
      <rPr>
        <sz val="10"/>
        <rFont val="Arial"/>
        <family val="2"/>
        <charset val="238"/>
      </rPr>
      <t xml:space="preserve">a intuitivním ovládáním, možnost uložení vlastních programů, paměť pro min. </t>
    </r>
    <r>
      <rPr>
        <b/>
        <sz val="10"/>
        <color indexed="10"/>
        <rFont val="Arial"/>
        <family val="2"/>
        <charset val="238"/>
      </rPr>
      <t xml:space="preserve">350 programů o 20 krocích, </t>
    </r>
    <r>
      <rPr>
        <sz val="10"/>
        <rFont val="Arial"/>
        <family val="2"/>
        <charset val="238"/>
      </rPr>
      <t xml:space="preserve">zobrazování průběhu úprav na displeji, přesné senzorické měření teplot, indikace nastavených a skutečných hodnot, </t>
    </r>
    <r>
      <rPr>
        <b/>
        <sz val="10"/>
        <color indexed="10"/>
        <rFont val="Arial"/>
        <family val="2"/>
        <charset val="238"/>
      </rPr>
      <t xml:space="preserve">krytí displeje IPX5, </t>
    </r>
    <r>
      <rPr>
        <sz val="10"/>
        <rFont val="Arial"/>
        <family val="2"/>
        <charset val="238"/>
      </rPr>
      <t xml:space="preserve">Konstrukce stroje kompletně v provedení AISI 304, minimální síla materiálu 3 mm, materiál vany AISI 316, Speciální vakuově lisované, sendvičové dno o síle 31 mm, dvojité robustní izolované </t>
    </r>
    <r>
      <rPr>
        <b/>
        <sz val="10"/>
        <color indexed="10"/>
        <rFont val="Arial"/>
        <family val="2"/>
        <charset val="238"/>
      </rPr>
      <t>víko s motorickým zdvihem</t>
    </r>
    <r>
      <rPr>
        <sz val="10"/>
        <rFont val="Arial"/>
        <family val="2"/>
        <charset val="238"/>
      </rPr>
      <t xml:space="preserve">, bezpečnostní proces spouštění zabraňující úrazu, </t>
    </r>
    <r>
      <rPr>
        <b/>
        <sz val="10"/>
        <color indexed="10"/>
        <rFont val="Arial"/>
        <family val="2"/>
        <charset val="238"/>
      </rPr>
      <t>odvod nadbytečné páry otvorem ve středu víka, topný systém SUPER BLOCK JPX 17</t>
    </r>
    <r>
      <rPr>
        <sz val="10"/>
        <rFont val="Arial"/>
        <family val="2"/>
        <charset val="238"/>
      </rPr>
      <t xml:space="preserve">, roznášecí hliníkový blok s celoplošnými topnými tělesy z nerez materiálu, automatický systém napouštění vany - dávkování vody s přesností na 1dcl, </t>
    </r>
    <r>
      <rPr>
        <b/>
        <sz val="10"/>
        <color indexed="10"/>
        <rFont val="Arial"/>
        <family val="2"/>
        <charset val="238"/>
      </rPr>
      <t xml:space="preserve">vyklápění pánve s proměnlivou rychlostí, </t>
    </r>
    <r>
      <rPr>
        <sz val="10"/>
        <rFont val="Arial"/>
        <family val="2"/>
        <charset val="238"/>
      </rPr>
      <t xml:space="preserve">bez trhavých pohybů i při maximálním naplnění. Osa sklápění umožňuje vyklopení vany pro kompletní vyprázdnění pánve, mechanismus vyklápění vyroben kompletně z nerezové oceli, </t>
    </r>
    <r>
      <rPr>
        <b/>
        <sz val="10"/>
        <color indexed="10"/>
        <rFont val="Arial"/>
        <family val="2"/>
        <charset val="238"/>
      </rPr>
      <t>vícebodová sonda pro měření teploty jádra suroviny</t>
    </r>
    <r>
      <rPr>
        <sz val="10"/>
        <rFont val="Arial"/>
        <family val="2"/>
        <charset val="238"/>
      </rPr>
      <t xml:space="preserve">, integrovaný odpad ve dně vany pánve s automatickým uzávěrem, </t>
    </r>
    <r>
      <rPr>
        <b/>
        <sz val="10"/>
        <color indexed="10"/>
        <rFont val="Arial"/>
        <family val="2"/>
        <charset val="238"/>
      </rPr>
      <t>automatický zdvih košů se samostatným pohonem – možnost použití pánve i se zavřeným víkem včetně ramene s koši</t>
    </r>
    <r>
      <rPr>
        <sz val="10"/>
        <rFont val="Arial"/>
        <family val="2"/>
        <charset val="238"/>
      </rPr>
      <t xml:space="preserve">, automatická senzorová signalizace zavěšení ramene pro automatický zdvih košů, integrovaná zásuvka 230 V /16 A, USB konektor, integrovaná sprcha s automatickým navíjením a kovovou hlavicí, regulátor tlaku vody v základní výbavě. HACCP (Systém analýzy rizika a stanovení kritických kontrolních bodů), paměť pro 300 posledních procesů, </t>
    </r>
    <r>
      <rPr>
        <b/>
        <sz val="10"/>
        <color indexed="10"/>
        <rFont val="Arial"/>
        <family val="2"/>
        <charset val="238"/>
      </rPr>
      <t xml:space="preserve">servisní přístup z přední části stroje, jednoduše výsuvný panel el. výstroje v pravé noze, umožňující sestavení více pánví do bloku bez mezer, </t>
    </r>
    <r>
      <rPr>
        <sz val="10"/>
        <rFont val="Arial"/>
        <family val="2"/>
        <charset val="238"/>
      </rPr>
      <t xml:space="preserve">centrální připojení vody, odpadu a elektřiny na stěnu i do podlahy,, Certifikační značka CE, TUV-SUD </t>
    </r>
  </si>
  <si>
    <t>Příslušenství k multifunkční pánvi na poz. L4 - rameno pro zvedání a spouštění košů</t>
  </si>
  <si>
    <t>Příslušenství k multifunkční pánvi na poz. L4 - varný koš</t>
  </si>
  <si>
    <t>Příslušenství k multifunkční pánvi na poz. L4 - fritovací koš</t>
  </si>
  <si>
    <t>Příslušenství k multifunkční pánvi na poz. L4 - velká špachtle bez držadla</t>
  </si>
  <si>
    <t>Příslušenství k multifunkční pánvi na poz. L4 - rošt na dno pánve</t>
  </si>
  <si>
    <t>Příslušenství k multifunkční pánvi na poz. L4 - síto</t>
  </si>
  <si>
    <t>Příslušenství k multifunkční pánvi na poz. L4 - čistící houba SCOTCHBRICK na pánve</t>
  </si>
  <si>
    <r>
      <t xml:space="preserve">Multifunkční indukční sporák, 3x plotna čtvercová o rozměru 370x297mm, </t>
    </r>
    <r>
      <rPr>
        <b/>
        <sz val="10"/>
        <color indexed="10"/>
        <rFont val="Arial"/>
        <family val="2"/>
        <charset val="238"/>
      </rPr>
      <t>součástí sporáku 2x externí vpichová sonda pro regulaci výkonu na základě měření teploty připravovaných pokrmů, napoustěcí rameno zabudované ve sporáku, kolem celého obvodu pracoví desky žlab pro odtékání přetečeného varného obsahu s odtokem, zásuvka pro připojení el. příslušenství, pracovní deska o síle 2 mm z materiálu AISI 304,</t>
    </r>
    <r>
      <rPr>
        <sz val="10"/>
        <rFont val="Arial"/>
        <family val="2"/>
        <charset val="238"/>
      </rPr>
      <t xml:space="preserve">, síla skleněné plotny 3,8mm, </t>
    </r>
    <r>
      <rPr>
        <b/>
        <sz val="10"/>
        <color indexed="10"/>
        <rFont val="Arial"/>
        <family val="2"/>
        <charset val="238"/>
      </rPr>
      <t>1x plotna výkonu 3,5kW, 1x plotna o výkonu 3,5kW, 1x plotna o výkonu 6kW, každá plotna vybavena vlastním generátorem,</t>
    </r>
    <r>
      <rPr>
        <sz val="10"/>
        <rFont val="Arial"/>
        <family val="2"/>
        <charset val="238"/>
      </rPr>
      <t xml:space="preserve"> </t>
    </r>
    <r>
      <rPr>
        <b/>
        <sz val="10"/>
        <color indexed="10"/>
        <rFont val="Arial"/>
        <family val="2"/>
        <charset val="238"/>
      </rPr>
      <t>kažná indukční deska spíná od 120 mm velikosti varné nádoby</t>
    </r>
    <r>
      <rPr>
        <sz val="10"/>
        <rFont val="Arial"/>
        <family val="2"/>
        <charset val="238"/>
      </rPr>
      <t xml:space="preserve">, 10 výkonových varných úrovní, 7 udržovacích úrovní teplot( 35, 40, 50, 60, 70, 80, 90°C), 230V , nerezové nohy 150mm, maximální zatížení jedné skleněné desky 60 kg, tepelná ochrana varné desky, hlavní vypínač přímo na zařízení, nerezové provedení, </t>
    </r>
  </si>
  <si>
    <t>Pracovní stůl, 2x plná police, vlevo zásuvkový blok obsahující 3x výsuvnou zásuvku nad sebou, vnitřní kapacita každé zásuvky 1x GN 1/1-150mm, zadní lem, nerezové provedení</t>
  </si>
  <si>
    <t>Pojízdný zásobník táců a příborů, 2x prolisované plato - určeno pro odkládání podnosů, příborník osazený 4x GN 1/4 o hl 150 mm, 4x kolečka o pr 75 mm, z toho 2x bržděná, celonerezové provedení</t>
  </si>
  <si>
    <t>750x600x1300</t>
  </si>
  <si>
    <r>
      <t xml:space="preserve">Výdejní lázeň </t>
    </r>
    <r>
      <rPr>
        <b/>
        <sz val="10"/>
        <color indexed="10"/>
        <rFont val="Arial"/>
        <family val="2"/>
        <charset val="238"/>
      </rPr>
      <t>dělená</t>
    </r>
    <r>
      <rPr>
        <sz val="10"/>
        <rFont val="Arial"/>
        <family val="2"/>
        <charset val="238"/>
      </rPr>
      <t xml:space="preserve">, pevná - stacionární, </t>
    </r>
    <r>
      <rPr>
        <b/>
        <sz val="10"/>
        <color indexed="10"/>
        <rFont val="Arial"/>
        <family val="2"/>
        <charset val="238"/>
      </rPr>
      <t>kapacita 5x GN 1/1-200</t>
    </r>
    <r>
      <rPr>
        <sz val="10"/>
        <rFont val="Arial"/>
        <family val="2"/>
        <charset val="238"/>
      </rPr>
      <t>, každá vana disponuje samostatným topným tělesem, samostatným termostatem pro regulaci teploty až do +90°C a samostatným vypouštěcím ventilem,1x plná police - dno, příprava pro pevné připojení lázní na vodu a odpad, opláštěná záda vč. obou boků až k podlaze /sokl/, příprava pro instalaci pojezdové dráhy - viz poz. N8 příprava pro instalaci výdení galerie - viz poz. N14, umístění lázní respektive galerie musí být řešeno tak, aby bylo možné výdejní olno uzavřít roletou,  nerezové provedení</t>
    </r>
  </si>
  <si>
    <t>Chladící vitrína, podvěšený chladící agregát, samoobslužné provedení (3x 3 dvířka) digitální termostat s regulací teploty, regulace teploty od +4°C, dynamické ventilované chlazení, materiál sklo/nerez, izolační dvojskla, posuvná dvířka že strany obsluhy (demontovatelná), 2x police z kaleného skla, 1x rozměr police 922x350 mm a 1x rozměr police 922x400 mm, výškově nastavitelné police, LED osvětlení, ze strany zákazníka vitrína zkosená</t>
  </si>
  <si>
    <t>Pracovní stůl skříňový, opláštěné oba boky, opláštěná záda, z čela stůl přístupný posuvnými dvířky, 1x plná police - dno,  prolomená pracovní deska, zadní lem, pravý lem, příprava pro instalaci pojezdové dráhy na poz. N10 a N11,  nerezové provedení</t>
  </si>
  <si>
    <t>Pojezdová dráha trubková, vč, konzol pro instalaci na pracovní stůl na poz. N9, nerezové provedení</t>
  </si>
  <si>
    <r>
      <t xml:space="preserve">Přeokenní roleta - </t>
    </r>
    <r>
      <rPr>
        <b/>
        <sz val="10"/>
        <color indexed="8"/>
        <rFont val="Arial"/>
        <family val="2"/>
        <charset val="238"/>
      </rPr>
      <t>dodávka stavby</t>
    </r>
  </si>
  <si>
    <t>DOMĚREK</t>
  </si>
  <si>
    <t>Transportní vozík, určen pro zasouvání gastronádob GN 1/1 nebo GN 2/1, nerezové provedení, kapacita každého vsunu - 2x GN 1/1 nebo 1x GN 2/1, 15x vsun na GN, celková kapacita 30x GN 1/1 nebo 15x GN 2/1, pojízdné provedení - 4x kolečka, každé o průměru min. 75mm, dvě ze čtyř koleček opatřeny aretační brzdou</t>
  </si>
  <si>
    <t xml:space="preserve">Sprcha s baterií ze stolu, baterie páková, sprcha vč. napouštěcího ramínka, nerezová tlaková hadice, vyrovnávací pružina, tlaková sprcha s pákovým ovladačem </t>
  </si>
  <si>
    <t>150x200x1100</t>
  </si>
  <si>
    <r>
      <t xml:space="preserve">Předmývací stroj - výrazně snižuje celkové provozní náklady tím, že
nahradí odmáčení a ruční sprchování, tím sníží spotřebu vody a energie, </t>
    </r>
    <r>
      <rPr>
        <b/>
        <sz val="10"/>
        <color indexed="10"/>
        <rFont val="Arial"/>
        <family val="2"/>
        <charset val="238"/>
      </rPr>
      <t xml:space="preserve">bez přívodu vody, respektive přívod vody zajištěn napojením na myčku nadobí </t>
    </r>
    <r>
      <rPr>
        <sz val="10"/>
        <rFont val="Arial"/>
        <family val="2"/>
        <charset val="238"/>
      </rPr>
      <t xml:space="preserve">
VÝHODY:
Ergonomie:
- nahrazuje ruční předmytí.
- snížení úrazů v mycím provozu na minimum
Ekonomie:
</t>
    </r>
    <r>
      <rPr>
        <b/>
        <sz val="10"/>
        <color indexed="10"/>
        <rFont val="Arial"/>
        <family val="2"/>
        <charset val="238"/>
      </rPr>
      <t>unikátní recyklace vody z myčky nádobí zajišťující výraznou úsporu vody</t>
    </r>
    <r>
      <rPr>
        <sz val="10"/>
        <rFont val="Arial"/>
        <family val="2"/>
        <charset val="238"/>
      </rPr>
      <t xml:space="preserve">.
Výkon čerpadla 0,9 kW
objem mycí nádrže 45l
</t>
    </r>
    <r>
      <rPr>
        <b/>
        <sz val="10"/>
        <color indexed="10"/>
        <rFont val="Arial"/>
        <family val="2"/>
        <charset val="238"/>
      </rPr>
      <t>Kapacita až 120 košů za hodinu</t>
    </r>
  </si>
  <si>
    <t>Příslušenství pro předmývací stroj na poz. O4 - automatické otevírání a zavírání kapoty myčky vč. funkce automatického spouštění cyklu s vložením koše do myčky.</t>
  </si>
  <si>
    <t>Příslušenství pro předmývací stroj na poz. O4 -  čerpadlo booster pump pro automatický zdvih kapoty s předmyčky</t>
  </si>
  <si>
    <t>O6a</t>
  </si>
  <si>
    <t>Příslušenství pro předmývací stroj na poz. O4 -  sprcha samonavijecí, délka 1,7 m, uzavíratelná pákovým mechanismem, 2x voda /teplá a studená, určena pro sanitaci granulové myčky nádobí, připevněná na vstupním stole</t>
  </si>
  <si>
    <r>
      <t xml:space="preserve">Myčka nádobí na mytí stolního nádobí s dvojitým oplachem využívajícím odpadní vody z přídavné nádrže, </t>
    </r>
    <r>
      <rPr>
        <b/>
        <sz val="10"/>
        <color indexed="10"/>
        <rFont val="Arial"/>
        <family val="2"/>
        <charset val="238"/>
      </rPr>
      <t>garantovaná spotřeba vody 1 litr na 1 mycí cyklus</t>
    </r>
    <r>
      <rPr>
        <sz val="10"/>
        <rFont val="Arial"/>
        <family val="2"/>
        <charset val="238"/>
      </rPr>
      <t xml:space="preserve">. </t>
    </r>
    <r>
      <rPr>
        <b/>
        <sz val="10"/>
        <color indexed="10"/>
        <rFont val="Arial"/>
        <family val="2"/>
        <charset val="238"/>
      </rPr>
      <t>Dvojité opláštění stroje</t>
    </r>
    <r>
      <rPr>
        <sz val="10"/>
        <rFont val="Arial"/>
        <family val="2"/>
        <charset val="238"/>
      </rPr>
      <t xml:space="preserve">, tepelná a hluková izolace, společné ovládání, </t>
    </r>
    <r>
      <rPr>
        <b/>
        <sz val="10"/>
        <color indexed="10"/>
        <rFont val="Arial"/>
        <family val="2"/>
        <charset val="238"/>
      </rPr>
      <t>odtékající odpadní voda připojena na automatický předmycí stroj - ,</t>
    </r>
    <r>
      <rPr>
        <sz val="10"/>
        <rFont val="Arial"/>
        <family val="2"/>
        <charset val="238"/>
      </rPr>
      <t xml:space="preserve"> minimální vstupní výška 400 mm, rozměr koše 500 x 500 mm, připojení na studenou vodu, 3 mycí programy, individuální nastavení mycího a oplachového času pro každý program, individuální nastavení teploty mytí a teploty oplachové vody na každý program, </t>
    </r>
    <r>
      <rPr>
        <b/>
        <sz val="10"/>
        <color indexed="10"/>
        <rFont val="Arial"/>
        <family val="2"/>
        <charset val="238"/>
      </rPr>
      <t>samočistící sanitační proces v závěru při vypnutí stroje</t>
    </r>
    <r>
      <rPr>
        <sz val="10"/>
        <rFont val="Arial"/>
        <family val="2"/>
        <charset val="238"/>
      </rPr>
      <t xml:space="preserve">, robustní celonerezové provedení včetně mycích ramen a sít, ergonomické otevírání kapoty umožňující páře opouštět mycí prostor zadní částí stroje z důvodu ochrany obsluhujícího personálu, hluboce tažená nádrž zamezující tvorbě pěny, příkon bojleru min. 9 kW, diagnostické funkce stroje, ukládání HACCP dat a tvorba reportů, zabudovaný dávkovač oplachového prostředku, </t>
    </r>
    <r>
      <rPr>
        <sz val="10"/>
        <rFont val="Arial"/>
        <family val="2"/>
        <charset val="238"/>
      </rPr>
      <t xml:space="preserve">  Mycí čerpadlo (kW) 0,9
Čerpadlo, cirkulace konečný oplach (kW) 0,46
Čerpadlo, konečný oplach (kW) 0,46
Přídavné topení (kW) 9
Ohřívač nádrže (kW) 5,4
Objem nádrže (l) 45
Objem nádrže konečný oplach (l) 5,5
Váha, stroj v provozu (kg) 185
Celkový čas / mycí program 1 (min) 1,2
Celkový čas / mycí program 2 (min) - 1,8
Celkový čas / mycí program 3 (min) - 3,3
Kapacita max (košů / h) 50
Spotřeba vody oplachu / program (l) 1</t>
    </r>
  </si>
  <si>
    <t>Příslušenství pro mycí stroj na poz. O8 - automatické otevírání a zavírání kapoty myčky vč. funkce automatického spouštění cyklu s vložením koše do myčky.</t>
  </si>
  <si>
    <t>Příslušenství pro mycí stroj na poz. O8 - kondenzační jednotka - rekuperátor tepla z odpadní páry umožňující předehřátí vstupní vody odpadní párou z mycího cyklu, činnost samotné rekuperace nesmí snižovat kapacitu myčky, zadavatel bude akceptovat uzavřenou kapotu po dobu max. 3 vteřin, poté probíhá odebírání páry při zvedání kapoty a po jejím zvednutí, maximální výška stroje spolu s rekuperací 2250 mm, rozměry myčky spolu s rekuperací max. 660x750x2250 mm.</t>
  </si>
  <si>
    <t xml:space="preserve">Příslušenství pro mycí stroj na poz. O8 - dávkovač mycího prostředku </t>
  </si>
  <si>
    <t>Příslušenství pro mycí stroj na poz. O8 - panel s ovládáním na levé straně</t>
  </si>
  <si>
    <t>Buben samonavíjecí s hadicí, délka hadice 15m, nerezová konstrukce bubnu, vodící válečky, připojení na vodu 1/2", odolné teplotě až +90 °C, ukončení hadice rychlospojkou, součástí je rozprašovací pistole</t>
  </si>
  <si>
    <r>
      <t xml:space="preserve">Nástěnná vodovodní baterie - </t>
    </r>
    <r>
      <rPr>
        <b/>
        <sz val="10"/>
        <rFont val="Arial"/>
        <family val="2"/>
        <charset val="238"/>
      </rPr>
      <t>dodávka stavby</t>
    </r>
  </si>
  <si>
    <t xml:space="preserve">Celonerezové nástěné umyvadlo s kolením ovládáním, součástí umyvadla sifone a vodovodní baterie, součást umyvadla zvýšený zadní lem - odnímatelný </t>
  </si>
  <si>
    <r>
      <t xml:space="preserve">Automatický změkčovač vody, </t>
    </r>
    <r>
      <rPr>
        <b/>
        <sz val="10"/>
        <color indexed="8"/>
        <rFont val="Arial CE"/>
        <charset val="238"/>
      </rPr>
      <t>objemově řízená regenerace s možností přepnutí regenerace ně časově řízené</t>
    </r>
    <r>
      <rPr>
        <sz val="10"/>
        <color indexed="8"/>
        <rFont val="Arial CE"/>
        <family val="2"/>
        <charset val="238"/>
      </rPr>
      <t>, elektronické ovládání, v případě objemového nastavení možnost v rozsahu 0 99m3, objem pryskyřice 10 lt., možnost kontinuálního provozu tzn. při regeneraci zajištěna dodávka vody</t>
    </r>
  </si>
  <si>
    <t>0,05kW/230V</t>
  </si>
  <si>
    <t>Mycí stůl, 2x vevařený lisovaný dřez, každý dřez o rozměru 600x500x300mm, dřezy umístěné vpravo, výřez v levém zadním rohu, zadní lem, prolamovaná pracovní deska, kapotáž dřezu z čela, nerezové provedení</t>
  </si>
  <si>
    <t>Myčka na černé nádobí, rozměr koše min. 650x500mm, vstupní výška min. 400 mm, výkon min. 12 / 29 / 38 košů / hod., spotřeba čerstvé vody/cyklus max. 4,4 lt, objem mycí vany min. 25 lt., mycí systém je tvořený reverzními mycími rameny umístěnými nahoře a dole, vícenásobný mycí systém, jednotlačítkové ovládání, automatický čistící program, integrované dávkovací čerpadlo pro mycí prostředek, integrované dávkovací čerpadlo pro oplachový prostředek, odpadové čerpadlo</t>
  </si>
  <si>
    <t>Rozšíření výbavy myčky  na černé nádobí - možnost přepínání teplot pro mytí sklenic + příprava na dávkování prostředku na odpěňování</t>
  </si>
  <si>
    <t xml:space="preserve"> Cena za technologii bez DPH před slevou celkem</t>
  </si>
  <si>
    <t>HORICE 1 - SO-01-Vlastní budova - část gastro</t>
  </si>
</sst>
</file>

<file path=xl/styles.xml><?xml version="1.0" encoding="utf-8"?>
<styleSheet xmlns="http://schemas.openxmlformats.org/spreadsheetml/2006/main">
  <numFmts count="6">
    <numFmt numFmtId="44" formatCode="_-* #,##0.00\ &quot;Kč&quot;_-;\-* #,##0.00\ &quot;Kč&quot;_-;_-* &quot;-&quot;??\ &quot;Kč&quot;_-;_-@_-"/>
    <numFmt numFmtId="164" formatCode="#,##0.00%"/>
    <numFmt numFmtId="165" formatCode="dd\.mm\.yyyy"/>
    <numFmt numFmtId="166" formatCode="#,##0.00000"/>
    <numFmt numFmtId="167" formatCode="#,##0.000"/>
    <numFmt numFmtId="170" formatCode="0.0%"/>
  </numFmts>
  <fonts count="7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u/>
      <sz val="11"/>
      <color theme="10"/>
      <name val="Calibri"/>
      <scheme val="minor"/>
    </font>
    <font>
      <sz val="10"/>
      <name val="Arial CE"/>
      <charset val="238"/>
    </font>
    <font>
      <sz val="10"/>
      <name val="Arial CE"/>
      <family val="2"/>
      <charset val="238"/>
    </font>
    <font>
      <sz val="8"/>
      <name val="Arial"/>
      <family val="2"/>
      <charset val="238"/>
    </font>
    <font>
      <u/>
      <sz val="11"/>
      <color theme="10"/>
      <name val="Calibri"/>
      <family val="2"/>
      <charset val="238"/>
      <scheme val="minor"/>
    </font>
    <font>
      <sz val="10"/>
      <color rgb="FF000000"/>
      <name val="Helv"/>
      <charset val="238"/>
    </font>
    <font>
      <sz val="10"/>
      <color rgb="FF000000"/>
      <name val="Arial CE"/>
      <charset val="238"/>
    </font>
    <font>
      <b/>
      <sz val="11"/>
      <color rgb="FFFF0000"/>
      <name val="Arial"/>
      <family val="2"/>
      <charset val="238"/>
    </font>
    <font>
      <b/>
      <sz val="10"/>
      <color rgb="FFFF0000"/>
      <name val="Arial"/>
      <family val="2"/>
      <charset val="238"/>
    </font>
    <font>
      <sz val="10"/>
      <color rgb="FF000000"/>
      <name val="Arial"/>
      <family val="2"/>
      <charset val="238"/>
    </font>
    <font>
      <u/>
      <sz val="10"/>
      <color rgb="FF0000FF"/>
      <name val="Arial CE"/>
      <charset val="238"/>
    </font>
    <font>
      <sz val="10"/>
      <name val="Arial"/>
      <family val="2"/>
      <charset val="238"/>
    </font>
    <font>
      <sz val="10"/>
      <color indexed="8"/>
      <name val="Arial CE"/>
      <family val="2"/>
      <charset val="238"/>
    </font>
    <font>
      <b/>
      <sz val="10"/>
      <name val="Arial"/>
      <family val="2"/>
      <charset val="238"/>
    </font>
    <font>
      <b/>
      <sz val="10"/>
      <color indexed="10"/>
      <name val="Arial"/>
      <family val="2"/>
      <charset val="238"/>
    </font>
    <font>
      <sz val="11"/>
      <color theme="1"/>
      <name val="Arial"/>
      <family val="2"/>
      <charset val="238"/>
    </font>
    <font>
      <sz val="10"/>
      <name val="Helv"/>
      <charset val="238"/>
    </font>
    <font>
      <sz val="8"/>
      <name val="Helv"/>
      <charset val="238"/>
    </font>
    <font>
      <b/>
      <sz val="14"/>
      <name val="Arial"/>
      <family val="2"/>
      <charset val="238"/>
    </font>
    <font>
      <b/>
      <sz val="16"/>
      <name val="Arial"/>
      <family val="2"/>
      <charset val="238"/>
    </font>
    <font>
      <b/>
      <i/>
      <u/>
      <sz val="14"/>
      <name val="Arial"/>
      <family val="2"/>
      <charset val="238"/>
    </font>
    <font>
      <sz val="12"/>
      <name val="Arial"/>
      <family val="2"/>
      <charset val="238"/>
    </font>
    <font>
      <sz val="16"/>
      <name val="Arial"/>
      <family val="2"/>
      <charset val="238"/>
    </font>
    <font>
      <b/>
      <sz val="11"/>
      <name val="Arial"/>
      <family val="2"/>
      <charset val="238"/>
    </font>
    <font>
      <b/>
      <sz val="14"/>
      <color indexed="10"/>
      <name val="Arial"/>
      <family val="2"/>
      <charset val="238"/>
    </font>
    <font>
      <b/>
      <sz val="12"/>
      <name val="Arial"/>
      <family val="2"/>
      <charset val="238"/>
    </font>
    <font>
      <sz val="14"/>
      <name val="Arial"/>
      <family val="2"/>
      <charset val="238"/>
    </font>
    <font>
      <b/>
      <sz val="8"/>
      <name val="Arial"/>
      <family val="2"/>
      <charset val="238"/>
    </font>
    <font>
      <sz val="10"/>
      <color theme="1"/>
      <name val="Arial"/>
      <family val="2"/>
      <charset val="238"/>
    </font>
    <font>
      <b/>
      <sz val="10"/>
      <color indexed="8"/>
      <name val="Arial"/>
      <family val="2"/>
      <charset val="238"/>
    </font>
    <font>
      <sz val="9"/>
      <color theme="1"/>
      <name val="Arial CE"/>
      <charset val="238"/>
    </font>
    <font>
      <b/>
      <sz val="10"/>
      <color indexed="10"/>
      <name val="Arial CE"/>
      <charset val="238"/>
    </font>
    <font>
      <b/>
      <u/>
      <sz val="11"/>
      <color indexed="10"/>
      <name val="Arial"/>
      <family val="2"/>
      <charset val="238"/>
    </font>
    <font>
      <b/>
      <u/>
      <sz val="10"/>
      <color indexed="10"/>
      <name val="Arial"/>
      <family val="2"/>
      <charset val="238"/>
    </font>
    <font>
      <sz val="10"/>
      <color indexed="10"/>
      <name val="Arial"/>
      <family val="2"/>
      <charset val="238"/>
    </font>
    <font>
      <b/>
      <sz val="11"/>
      <color indexed="10"/>
      <name val="Arial"/>
      <family val="2"/>
      <charset val="238"/>
    </font>
    <font>
      <vertAlign val="superscript"/>
      <sz val="10"/>
      <name val="Arial"/>
      <family val="2"/>
      <charset val="238"/>
    </font>
    <font>
      <b/>
      <sz val="10"/>
      <color indexed="8"/>
      <name val="Arial CE"/>
      <charset val="238"/>
    </font>
    <font>
      <b/>
      <i/>
      <sz val="10"/>
      <name val="Arial"/>
      <family val="2"/>
      <charset val="238"/>
    </font>
    <font>
      <i/>
      <sz val="10"/>
      <name val="Arial"/>
      <family val="2"/>
      <charset val="238"/>
    </font>
    <font>
      <b/>
      <i/>
      <sz val="8"/>
      <name val="Arial"/>
      <family val="2"/>
      <charset val="238"/>
    </font>
    <font>
      <i/>
      <sz val="8"/>
      <name val="Arial"/>
      <family val="2"/>
      <charset val="238"/>
    </font>
    <font>
      <b/>
      <sz val="20"/>
      <name val="Arial"/>
      <family val="2"/>
      <charset val="238"/>
    </font>
    <font>
      <sz val="14"/>
      <color theme="0"/>
      <name val="Arial"/>
      <family val="2"/>
      <charset val="238"/>
    </font>
    <font>
      <sz val="14"/>
      <color theme="1"/>
      <name val="Arial"/>
      <family val="2"/>
      <charset val="238"/>
    </font>
    <font>
      <b/>
      <sz val="14"/>
      <color theme="1"/>
      <name val="Arial"/>
      <family val="2"/>
      <charset val="238"/>
    </font>
    <font>
      <sz val="16"/>
      <name val="Helv"/>
      <charset val="238"/>
    </font>
  </fonts>
  <fills count="11">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FFC000"/>
        <bgColor indexed="64"/>
      </patternFill>
    </fill>
    <fill>
      <patternFill patternType="solid">
        <fgColor rgb="FFFFFF00"/>
        <bgColor indexed="64"/>
      </patternFill>
    </fill>
    <fill>
      <patternFill patternType="solid">
        <fgColor indexed="44"/>
        <bgColor indexed="64"/>
      </patternFill>
    </fill>
    <fill>
      <patternFill patternType="solid">
        <fgColor indexed="13"/>
        <bgColor indexed="64"/>
      </patternFill>
    </fill>
    <fill>
      <patternFill patternType="solid">
        <fgColor rgb="FF00B0F0"/>
        <bgColor indexed="64"/>
      </patternFill>
    </fill>
    <fill>
      <patternFill patternType="solid">
        <fgColor theme="0"/>
        <bgColor indexed="64"/>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style="thin">
        <color indexed="64"/>
      </right>
      <top style="medium">
        <color indexed="64"/>
      </top>
      <bottom style="thin">
        <color indexed="64"/>
      </bottom>
      <diagonal/>
    </border>
  </borders>
  <cellStyleXfs count="12">
    <xf numFmtId="0" fontId="0" fillId="0" borderId="0"/>
    <xf numFmtId="0" fontId="31" fillId="0" borderId="0" applyNumberFormat="0" applyFill="0" applyBorder="0" applyAlignment="0" applyProtection="0"/>
    <xf numFmtId="0" fontId="32" fillId="0" borderId="0"/>
    <xf numFmtId="0" fontId="35" fillId="0" borderId="0" applyNumberFormat="0" applyFill="0" applyBorder="0" applyAlignment="0" applyProtection="0"/>
    <xf numFmtId="0" fontId="36" fillId="0" borderId="0" applyNumberFormat="0" applyBorder="0" applyProtection="0"/>
    <xf numFmtId="0" fontId="37" fillId="0" borderId="0"/>
    <xf numFmtId="0" fontId="41" fillId="0" borderId="0" applyNumberFormat="0" applyFill="0" applyBorder="0" applyAlignment="0" applyProtection="0"/>
    <xf numFmtId="44" fontId="32" fillId="0" borderId="0" applyFont="0" applyFill="0" applyBorder="0" applyAlignment="0" applyProtection="0"/>
    <xf numFmtId="0" fontId="32" fillId="0" borderId="0"/>
    <xf numFmtId="0" fontId="32" fillId="0" borderId="0"/>
    <xf numFmtId="0" fontId="46" fillId="0" borderId="0"/>
    <xf numFmtId="0" fontId="47" fillId="0" borderId="0"/>
  </cellStyleXfs>
  <cellXfs count="37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10" fillId="0" borderId="0" xfId="0" applyFont="1" applyAlignment="1" applyProtection="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1" xfId="0" applyBorder="1"/>
    <xf numFmtId="0" fontId="0" fillId="0" borderId="2" xfId="0" applyBorder="1"/>
    <xf numFmtId="0" fontId="10"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29" fillId="0" borderId="12" xfId="0" applyNumberFormat="1" applyFont="1" applyBorder="1" applyAlignment="1" applyProtection="1"/>
    <xf numFmtId="166" fontId="29" fillId="0" borderId="13" xfId="0" applyNumberFormat="1" applyFont="1" applyBorder="1" applyAlignment="1" applyProtection="1"/>
    <xf numFmtId="4" fontId="30"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0" borderId="22" xfId="0" applyNumberFormat="1"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2" fillId="0" borderId="0" xfId="2"/>
    <xf numFmtId="3" fontId="40" fillId="5" borderId="30" xfId="4" applyNumberFormat="1" applyFont="1" applyFill="1" applyBorder="1" applyAlignment="1" applyProtection="1">
      <alignment horizontal="center" vertical="center" wrapText="1"/>
      <protection locked="0"/>
    </xf>
    <xf numFmtId="0" fontId="25" fillId="0" borderId="0" xfId="0" applyFont="1" applyAlignment="1" applyProtection="1">
      <alignment vertical="center"/>
    </xf>
    <xf numFmtId="0" fontId="3"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pplyProtection="1">
      <alignment vertical="center"/>
    </xf>
    <xf numFmtId="0" fontId="0" fillId="3" borderId="7" xfId="0" applyFont="1" applyFill="1" applyBorder="1" applyAlignment="1" applyProtection="1">
      <alignment vertical="center"/>
    </xf>
    <xf numFmtId="0" fontId="2" fillId="0" borderId="0" xfId="0" applyFont="1" applyAlignment="1" applyProtection="1">
      <alignment horizontal="left" vertical="center"/>
    </xf>
    <xf numFmtId="0" fontId="0" fillId="0" borderId="0" xfId="0" applyProtection="1"/>
    <xf numFmtId="49" fontId="2" fillId="2" borderId="0" xfId="0" applyNumberFormat="1" applyFont="1" applyFill="1" applyAlignment="1" applyProtection="1">
      <alignment horizontal="left" vertical="center"/>
      <protection locked="0"/>
    </xf>
    <xf numFmtId="0" fontId="0" fillId="0" borderId="5" xfId="0" applyFont="1" applyBorder="1" applyAlignment="1" applyProtection="1">
      <alignment vertical="center"/>
    </xf>
    <xf numFmtId="0" fontId="0" fillId="0" borderId="0" xfId="0" applyFont="1" applyAlignment="1" applyProtection="1">
      <alignmen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9" fillId="0" borderId="0" xfId="0" applyFont="1" applyAlignment="1" applyProtection="1">
      <alignment horizontal="left" vertical="center"/>
    </xf>
    <xf numFmtId="0" fontId="11" fillId="0" borderId="0" xfId="0" applyFont="1" applyAlignment="1" applyProtection="1">
      <alignment horizontal="left" vertical="center"/>
    </xf>
    <xf numFmtId="0" fontId="12" fillId="0" borderId="0" xfId="0" applyFont="1" applyAlignment="1" applyProtection="1">
      <alignment horizontal="left" vertical="center"/>
    </xf>
    <xf numFmtId="0" fontId="0" fillId="0" borderId="13" xfId="0" applyBorder="1" applyAlignment="1" applyProtection="1">
      <alignment vertical="center"/>
    </xf>
    <xf numFmtId="0" fontId="4" fillId="0" borderId="0" xfId="0" applyFont="1" applyAlignment="1" applyProtection="1">
      <alignment vertical="center"/>
    </xf>
    <xf numFmtId="0" fontId="23" fillId="0" borderId="0" xfId="1" applyFont="1" applyAlignment="1" applyProtection="1">
      <alignment horizontal="center" vertical="center"/>
    </xf>
    <xf numFmtId="0" fontId="5" fillId="0" borderId="0" xfId="0" applyFont="1" applyAlignment="1" applyProtection="1">
      <alignment vertical="center"/>
    </xf>
    <xf numFmtId="0" fontId="48" fillId="0" borderId="0" xfId="11" applyFont="1" applyAlignment="1" applyProtection="1">
      <alignment horizontal="center"/>
    </xf>
    <xf numFmtId="0" fontId="48" fillId="0" borderId="0" xfId="11" applyFont="1" applyProtection="1"/>
    <xf numFmtId="3" fontId="48" fillId="0" borderId="0" xfId="11" applyNumberFormat="1" applyFont="1" applyAlignment="1" applyProtection="1">
      <alignment horizontal="right"/>
    </xf>
    <xf numFmtId="0" fontId="48" fillId="0" borderId="0" xfId="11" applyFont="1"/>
    <xf numFmtId="0" fontId="34" fillId="0" borderId="0" xfId="11" applyFont="1" applyAlignment="1" applyProtection="1">
      <alignment horizontal="center"/>
    </xf>
    <xf numFmtId="0" fontId="34" fillId="0" borderId="0" xfId="11" applyFont="1" applyAlignment="1" applyProtection="1">
      <alignment wrapText="1"/>
    </xf>
    <xf numFmtId="3" fontId="34" fillId="0" borderId="0" xfId="11" applyNumberFormat="1" applyFont="1" applyAlignment="1" applyProtection="1">
      <alignment horizontal="right"/>
    </xf>
    <xf numFmtId="0" fontId="34" fillId="0" borderId="0" xfId="11" applyFont="1" applyProtection="1"/>
    <xf numFmtId="0" fontId="34" fillId="0" borderId="0" xfId="11" applyFont="1"/>
    <xf numFmtId="0" fontId="49" fillId="0" borderId="0" xfId="2" applyFont="1" applyAlignment="1" applyProtection="1">
      <alignment horizontal="left" vertical="center"/>
    </xf>
    <xf numFmtId="0" fontId="50" fillId="0" borderId="0" xfId="11" applyFont="1" applyAlignment="1" applyProtection="1">
      <alignment vertical="center"/>
    </xf>
    <xf numFmtId="0" fontId="51" fillId="0" borderId="0" xfId="11" applyFont="1" applyAlignment="1" applyProtection="1">
      <alignment vertical="center"/>
    </xf>
    <xf numFmtId="3" fontId="34" fillId="0" borderId="0" xfId="11" applyNumberFormat="1" applyFont="1" applyAlignment="1" applyProtection="1">
      <alignment horizontal="right" vertical="center"/>
    </xf>
    <xf numFmtId="0" fontId="34" fillId="0" borderId="0" xfId="11" applyFont="1" applyAlignment="1" applyProtection="1">
      <alignment horizontal="center" vertical="center"/>
    </xf>
    <xf numFmtId="0" fontId="34" fillId="0" borderId="0" xfId="11" applyFont="1" applyAlignment="1" applyProtection="1">
      <alignment vertical="center"/>
    </xf>
    <xf numFmtId="0" fontId="34" fillId="0" borderId="0" xfId="11" applyFont="1" applyAlignment="1">
      <alignment vertical="center"/>
    </xf>
    <xf numFmtId="0" fontId="52" fillId="0" borderId="0" xfId="2" applyFont="1" applyAlignment="1" applyProtection="1">
      <alignment horizontal="left" vertical="center"/>
    </xf>
    <xf numFmtId="0" fontId="53" fillId="0" borderId="0" xfId="11" applyFont="1" applyAlignment="1" applyProtection="1">
      <alignment vertical="center" wrapText="1"/>
    </xf>
    <xf numFmtId="0" fontId="54" fillId="8" borderId="24" xfId="11" applyFont="1" applyFill="1" applyBorder="1" applyAlignment="1" applyProtection="1">
      <alignment horizontal="left" vertical="center"/>
    </xf>
    <xf numFmtId="0" fontId="55" fillId="8" borderId="25" xfId="11" applyFont="1" applyFill="1" applyBorder="1" applyAlignment="1" applyProtection="1">
      <alignment horizontal="left" vertical="center"/>
    </xf>
    <xf numFmtId="3" fontId="34" fillId="8" borderId="25" xfId="11" applyNumberFormat="1" applyFont="1" applyFill="1" applyBorder="1" applyAlignment="1" applyProtection="1">
      <alignment horizontal="right" vertical="center"/>
    </xf>
    <xf numFmtId="0" fontId="32" fillId="8" borderId="26" xfId="2" applyFill="1" applyBorder="1" applyAlignment="1" applyProtection="1">
      <alignment vertical="center"/>
    </xf>
    <xf numFmtId="0" fontId="56" fillId="0" borderId="0" xfId="2" applyFont="1" applyAlignment="1" applyProtection="1">
      <alignment horizontal="left" vertical="center"/>
    </xf>
    <xf numFmtId="0" fontId="53" fillId="0" borderId="0" xfId="11" applyFont="1" applyAlignment="1" applyProtection="1">
      <alignment vertical="center"/>
    </xf>
    <xf numFmtId="14" fontId="38" fillId="6" borderId="33" xfId="11" applyNumberFormat="1" applyFont="1" applyFill="1" applyBorder="1" applyAlignment="1" applyProtection="1">
      <alignment horizontal="left" vertical="center"/>
    </xf>
    <xf numFmtId="14" fontId="38" fillId="6" borderId="34" xfId="11" applyNumberFormat="1" applyFont="1" applyFill="1" applyBorder="1" applyAlignment="1" applyProtection="1">
      <alignment horizontal="center" vertical="center"/>
    </xf>
    <xf numFmtId="0" fontId="57" fillId="0" borderId="0" xfId="11" applyFont="1" applyAlignment="1" applyProtection="1">
      <alignment vertical="center"/>
    </xf>
    <xf numFmtId="0" fontId="49" fillId="0" borderId="0" xfId="11" applyFont="1" applyAlignment="1" applyProtection="1">
      <alignment horizontal="left" vertical="center"/>
    </xf>
    <xf numFmtId="0" fontId="45" fillId="8" borderId="29" xfId="2" applyFont="1" applyFill="1" applyBorder="1" applyAlignment="1" applyProtection="1">
      <alignment horizontal="center" vertical="center" wrapText="1"/>
    </xf>
    <xf numFmtId="0" fontId="34" fillId="0" borderId="0" xfId="2" applyFont="1" applyAlignment="1" applyProtection="1">
      <alignment vertical="center" wrapText="1"/>
    </xf>
    <xf numFmtId="49" fontId="58" fillId="7" borderId="32" xfId="11" applyNumberFormat="1" applyFont="1" applyFill="1" applyBorder="1" applyAlignment="1" applyProtection="1">
      <alignment horizontal="center" vertical="center" wrapText="1"/>
    </xf>
    <xf numFmtId="0" fontId="58" fillId="7" borderId="32" xfId="11" applyFont="1" applyFill="1" applyBorder="1" applyAlignment="1" applyProtection="1">
      <alignment horizontal="center" vertical="center" wrapText="1"/>
    </xf>
    <xf numFmtId="0" fontId="58" fillId="7" borderId="31" xfId="11" applyFont="1" applyFill="1" applyBorder="1" applyAlignment="1" applyProtection="1">
      <alignment horizontal="center" vertical="center"/>
    </xf>
    <xf numFmtId="0" fontId="58" fillId="7" borderId="31" xfId="11" applyFont="1" applyFill="1" applyBorder="1" applyAlignment="1" applyProtection="1">
      <alignment horizontal="center" vertical="center" wrapText="1"/>
    </xf>
    <xf numFmtId="3" fontId="58" fillId="7" borderId="31" xfId="11" applyNumberFormat="1" applyFont="1" applyFill="1" applyBorder="1" applyAlignment="1" applyProtection="1">
      <alignment horizontal="center" vertical="center" wrapText="1"/>
    </xf>
    <xf numFmtId="0" fontId="48" fillId="0" borderId="0" xfId="11" applyFont="1" applyAlignment="1" applyProtection="1">
      <alignment vertical="center"/>
    </xf>
    <xf numFmtId="0" fontId="48" fillId="0" borderId="0" xfId="11" applyFont="1" applyAlignment="1">
      <alignment vertical="center"/>
    </xf>
    <xf numFmtId="49" fontId="58" fillId="0" borderId="32" xfId="11" applyNumberFormat="1" applyFont="1" applyBorder="1" applyAlignment="1" applyProtection="1">
      <alignment horizontal="center" vertical="center" wrapText="1"/>
    </xf>
    <xf numFmtId="0" fontId="58" fillId="0" borderId="32" xfId="11" applyFont="1" applyBorder="1" applyAlignment="1" applyProtection="1">
      <alignment horizontal="center" vertical="center" wrapText="1"/>
    </xf>
    <xf numFmtId="0" fontId="58" fillId="0" borderId="31" xfId="11" applyFont="1" applyBorder="1" applyAlignment="1" applyProtection="1">
      <alignment horizontal="center" vertical="center"/>
    </xf>
    <xf numFmtId="0" fontId="58" fillId="0" borderId="31" xfId="11" applyFont="1" applyBorder="1" applyAlignment="1" applyProtection="1">
      <alignment horizontal="center" vertical="center" wrapText="1"/>
    </xf>
    <xf numFmtId="3" fontId="58" fillId="0" borderId="23" xfId="11" applyNumberFormat="1" applyFont="1" applyBorder="1" applyAlignment="1" applyProtection="1">
      <alignment horizontal="center" vertical="center" wrapText="1"/>
    </xf>
    <xf numFmtId="3" fontId="58" fillId="0" borderId="31" xfId="11" applyNumberFormat="1" applyFont="1" applyBorder="1" applyAlignment="1" applyProtection="1">
      <alignment horizontal="center" vertical="center" wrapText="1"/>
    </xf>
    <xf numFmtId="49" fontId="44" fillId="9" borderId="32" xfId="11" applyNumberFormat="1" applyFont="1" applyFill="1" applyBorder="1" applyAlignment="1" applyProtection="1">
      <alignment horizontal="center" vertical="center" wrapText="1"/>
    </xf>
    <xf numFmtId="0" fontId="44" fillId="9" borderId="32" xfId="11" applyFont="1" applyFill="1" applyBorder="1" applyAlignment="1" applyProtection="1">
      <alignment horizontal="left" vertical="center" wrapText="1"/>
    </xf>
    <xf numFmtId="0" fontId="42" fillId="9" borderId="31" xfId="11" applyFont="1" applyFill="1" applyBorder="1" applyAlignment="1" applyProtection="1">
      <alignment horizontal="center" vertical="center"/>
    </xf>
    <xf numFmtId="0" fontId="42" fillId="9" borderId="31" xfId="2" applyFont="1" applyFill="1" applyBorder="1" applyAlignment="1" applyProtection="1">
      <alignment horizontal="center" vertical="center" wrapText="1"/>
    </xf>
    <xf numFmtId="3" fontId="42" fillId="9" borderId="23" xfId="11" applyNumberFormat="1" applyFont="1" applyFill="1" applyBorder="1" applyAlignment="1" applyProtection="1">
      <alignment horizontal="center" vertical="center" wrapText="1"/>
    </xf>
    <xf numFmtId="3" fontId="42" fillId="9" borderId="31" xfId="2" applyNumberFormat="1" applyFont="1" applyFill="1" applyBorder="1" applyAlignment="1" applyProtection="1">
      <alignment horizontal="center" vertical="center" wrapText="1"/>
    </xf>
    <xf numFmtId="49" fontId="42" fillId="10" borderId="32" xfId="11" applyNumberFormat="1" applyFont="1" applyFill="1" applyBorder="1" applyAlignment="1" applyProtection="1">
      <alignment horizontal="center" vertical="center" wrapText="1"/>
    </xf>
    <xf numFmtId="0" fontId="42" fillId="0" borderId="31" xfId="2" applyFont="1" applyBorder="1" applyAlignment="1" applyProtection="1">
      <alignment horizontal="left" wrapText="1"/>
    </xf>
    <xf numFmtId="0" fontId="42" fillId="0" borderId="31" xfId="2" applyFont="1" applyBorder="1" applyAlignment="1" applyProtection="1">
      <alignment horizontal="center" vertical="center" wrapText="1"/>
    </xf>
    <xf numFmtId="3" fontId="42" fillId="0" borderId="31" xfId="2" applyNumberFormat="1" applyFont="1" applyBorder="1" applyAlignment="1" applyProtection="1">
      <alignment horizontal="center" vertical="center" wrapText="1"/>
    </xf>
    <xf numFmtId="0" fontId="42" fillId="10" borderId="32" xfId="11" applyFont="1" applyFill="1" applyBorder="1" applyAlignment="1" applyProtection="1">
      <alignment horizontal="left" vertical="center" wrapText="1"/>
    </xf>
    <xf numFmtId="0" fontId="42" fillId="10" borderId="31" xfId="11" applyFont="1" applyFill="1" applyBorder="1" applyAlignment="1" applyProtection="1">
      <alignment horizontal="center" vertical="center"/>
    </xf>
    <xf numFmtId="0" fontId="42" fillId="0" borderId="31" xfId="2" applyFont="1" applyBorder="1" applyAlignment="1" applyProtection="1">
      <alignment horizontal="left" vertical="center" wrapText="1"/>
    </xf>
    <xf numFmtId="0" fontId="42" fillId="10" borderId="31" xfId="2" applyFont="1" applyFill="1" applyBorder="1" applyAlignment="1" applyProtection="1">
      <alignment horizontal="center" vertical="center" wrapText="1"/>
    </xf>
    <xf numFmtId="0" fontId="59" fillId="0" borderId="31" xfId="2" applyFont="1" applyBorder="1" applyAlignment="1" applyProtection="1">
      <alignment horizontal="left" vertical="center" wrapText="1"/>
    </xf>
    <xf numFmtId="0" fontId="42" fillId="10" borderId="31" xfId="11" applyFont="1" applyFill="1" applyBorder="1" applyAlignment="1" applyProtection="1">
      <alignment horizontal="center" vertical="center" wrapText="1"/>
    </xf>
    <xf numFmtId="0" fontId="42" fillId="0" borderId="32" xfId="2" applyFont="1" applyBorder="1" applyAlignment="1" applyProtection="1">
      <alignment horizontal="left" vertical="center" wrapText="1"/>
    </xf>
    <xf numFmtId="0" fontId="42" fillId="10" borderId="31" xfId="11" applyFont="1" applyFill="1" applyBorder="1" applyAlignment="1" applyProtection="1">
      <alignment horizontal="left" vertical="center" wrapText="1"/>
    </xf>
    <xf numFmtId="49" fontId="42" fillId="10" borderId="31" xfId="11" applyNumberFormat="1" applyFont="1" applyFill="1" applyBorder="1" applyAlignment="1" applyProtection="1">
      <alignment horizontal="center" vertical="center" wrapText="1"/>
    </xf>
    <xf numFmtId="0" fontId="42" fillId="0" borderId="32" xfId="11" applyFont="1" applyBorder="1" applyAlignment="1" applyProtection="1">
      <alignment horizontal="left" vertical="center" wrapText="1"/>
    </xf>
    <xf numFmtId="49" fontId="42" fillId="0" borderId="32" xfId="11" applyNumberFormat="1" applyFont="1" applyBorder="1" applyAlignment="1" applyProtection="1">
      <alignment horizontal="center" vertical="center" wrapText="1"/>
    </xf>
    <xf numFmtId="0" fontId="44" fillId="9" borderId="32" xfId="2" applyFont="1" applyFill="1" applyBorder="1" applyAlignment="1" applyProtection="1">
      <alignment horizontal="left" vertical="center" wrapText="1"/>
    </xf>
    <xf numFmtId="0" fontId="61" fillId="0" borderId="31" xfId="2" applyFont="1" applyBorder="1" applyAlignment="1" applyProtection="1">
      <alignment horizontal="center"/>
    </xf>
    <xf numFmtId="0" fontId="59" fillId="0" borderId="32" xfId="2" applyFont="1" applyBorder="1" applyAlignment="1" applyProtection="1">
      <alignment horizontal="left" vertical="center" wrapText="1"/>
    </xf>
    <xf numFmtId="0" fontId="42" fillId="9" borderId="31" xfId="11" applyFont="1" applyFill="1" applyBorder="1" applyAlignment="1" applyProtection="1">
      <alignment horizontal="center" vertical="center" wrapText="1"/>
    </xf>
    <xf numFmtId="0" fontId="33" fillId="0" borderId="31" xfId="2" applyFont="1" applyBorder="1" applyAlignment="1" applyProtection="1">
      <alignment wrapText="1"/>
    </xf>
    <xf numFmtId="1" fontId="33" fillId="0" borderId="31" xfId="2" applyNumberFormat="1" applyFont="1" applyBorder="1" applyAlignment="1" applyProtection="1">
      <alignment horizontal="left" vertical="center" wrapText="1"/>
    </xf>
    <xf numFmtId="0" fontId="42" fillId="0" borderId="31" xfId="11" applyFont="1" applyBorder="1" applyAlignment="1" applyProtection="1">
      <alignment horizontal="center" vertical="center"/>
    </xf>
    <xf numFmtId="0" fontId="42" fillId="0" borderId="31" xfId="2" applyFont="1" applyBorder="1" applyAlignment="1" applyProtection="1">
      <alignment horizontal="center" vertical="center"/>
    </xf>
    <xf numFmtId="0" fontId="48" fillId="0" borderId="0" xfId="11" applyFont="1" applyAlignment="1" applyProtection="1">
      <alignment vertical="center" wrapText="1"/>
    </xf>
    <xf numFmtId="0" fontId="48" fillId="0" borderId="0" xfId="11" applyFont="1" applyAlignment="1">
      <alignment vertical="center" wrapText="1"/>
    </xf>
    <xf numFmtId="0" fontId="42" fillId="10" borderId="31" xfId="2" applyFont="1" applyFill="1" applyBorder="1" applyAlignment="1" applyProtection="1">
      <alignment horizontal="left" vertical="center" wrapText="1"/>
    </xf>
    <xf numFmtId="0" fontId="44" fillId="9" borderId="31" xfId="2" applyFont="1" applyFill="1" applyBorder="1" applyAlignment="1" applyProtection="1">
      <alignment horizontal="center" vertical="center" wrapText="1"/>
    </xf>
    <xf numFmtId="0" fontId="44" fillId="9" borderId="31" xfId="2" applyFont="1" applyFill="1" applyBorder="1" applyAlignment="1" applyProtection="1">
      <alignment horizontal="left" vertical="center" wrapText="1"/>
    </xf>
    <xf numFmtId="0" fontId="42" fillId="0" borderId="31" xfId="2" applyFont="1" applyBorder="1" applyAlignment="1" applyProtection="1">
      <alignment vertical="center" wrapText="1"/>
    </xf>
    <xf numFmtId="0" fontId="44" fillId="0" borderId="31" xfId="2" applyFont="1" applyBorder="1" applyAlignment="1" applyProtection="1">
      <alignment vertical="center" wrapText="1"/>
    </xf>
    <xf numFmtId="0" fontId="42" fillId="0" borderId="31" xfId="11" applyFont="1" applyBorder="1" applyAlignment="1" applyProtection="1">
      <alignment horizontal="center" vertical="center" wrapText="1"/>
    </xf>
    <xf numFmtId="0" fontId="32" fillId="0" borderId="31" xfId="2" applyBorder="1" applyAlignment="1" applyProtection="1">
      <alignment vertical="top" wrapText="1"/>
    </xf>
    <xf numFmtId="0" fontId="42" fillId="0" borderId="28" xfId="2" applyFont="1" applyBorder="1" applyAlignment="1" applyProtection="1">
      <alignment horizontal="left" vertical="center" wrapText="1"/>
    </xf>
    <xf numFmtId="0" fontId="42" fillId="10" borderId="31" xfId="2" applyFont="1" applyFill="1" applyBorder="1" applyAlignment="1" applyProtection="1">
      <alignment horizontal="center" vertical="center"/>
    </xf>
    <xf numFmtId="0" fontId="32" fillId="10" borderId="31" xfId="2" applyFont="1" applyFill="1" applyBorder="1" applyProtection="1"/>
    <xf numFmtId="1" fontId="43" fillId="0" borderId="31" xfId="2" applyNumberFormat="1" applyFont="1" applyBorder="1" applyAlignment="1" applyProtection="1">
      <alignment horizontal="left" vertical="center" wrapText="1"/>
    </xf>
    <xf numFmtId="3" fontId="42" fillId="0" borderId="23" xfId="11" applyNumberFormat="1" applyFont="1" applyBorder="1" applyAlignment="1" applyProtection="1">
      <alignment horizontal="center" vertical="center" wrapText="1"/>
    </xf>
    <xf numFmtId="0" fontId="59" fillId="10" borderId="31" xfId="2" applyFont="1" applyFill="1" applyBorder="1" applyAlignment="1" applyProtection="1">
      <alignment horizontal="left" vertical="center" wrapText="1"/>
    </xf>
    <xf numFmtId="0" fontId="39" fillId="10" borderId="28" xfId="2" applyFont="1" applyFill="1" applyBorder="1" applyAlignment="1" applyProtection="1">
      <alignment horizontal="left" vertical="center" wrapText="1"/>
    </xf>
    <xf numFmtId="49" fontId="42" fillId="10" borderId="31" xfId="11" applyNumberFormat="1" applyFont="1" applyFill="1" applyBorder="1" applyAlignment="1" applyProtection="1">
      <alignment horizontal="center" vertical="center"/>
    </xf>
    <xf numFmtId="0" fontId="42" fillId="0" borderId="23" xfId="2" applyFont="1" applyBorder="1" applyAlignment="1" applyProtection="1">
      <alignment horizontal="left" vertical="center" wrapText="1"/>
    </xf>
    <xf numFmtId="49" fontId="34" fillId="10" borderId="31" xfId="11" applyNumberFormat="1" applyFont="1" applyFill="1" applyBorder="1" applyAlignment="1" applyProtection="1">
      <alignment horizontal="center" vertical="center"/>
    </xf>
    <xf numFmtId="0" fontId="44" fillId="0" borderId="26" xfId="2" applyFont="1" applyBorder="1" applyAlignment="1" applyProtection="1">
      <alignment vertical="center" wrapText="1"/>
    </xf>
    <xf numFmtId="0" fontId="42" fillId="0" borderId="31" xfId="11" applyFont="1" applyBorder="1" applyAlignment="1" applyProtection="1">
      <alignment horizontal="center"/>
    </xf>
    <xf numFmtId="0" fontId="42" fillId="0" borderId="27" xfId="2" applyFont="1" applyBorder="1" applyAlignment="1" applyProtection="1">
      <alignment vertical="center" wrapText="1"/>
    </xf>
    <xf numFmtId="49" fontId="42" fillId="0" borderId="31" xfId="11" applyNumberFormat="1" applyFont="1" applyBorder="1" applyAlignment="1" applyProtection="1">
      <alignment wrapText="1"/>
    </xf>
    <xf numFmtId="0" fontId="42" fillId="0" borderId="31" xfId="2" applyFont="1" applyBorder="1" applyProtection="1"/>
    <xf numFmtId="3" fontId="42" fillId="0" borderId="31" xfId="11" applyNumberFormat="1" applyFont="1" applyBorder="1" applyAlignment="1" applyProtection="1">
      <alignment horizontal="right"/>
    </xf>
    <xf numFmtId="0" fontId="69" fillId="0" borderId="23" xfId="11" applyFont="1" applyBorder="1" applyAlignment="1" applyProtection="1">
      <alignment horizontal="left" vertical="center" wrapText="1"/>
    </xf>
    <xf numFmtId="0" fontId="70" fillId="0" borderId="31" xfId="11" applyFont="1" applyBorder="1" applyAlignment="1" applyProtection="1">
      <alignment horizontal="center" vertical="center"/>
    </xf>
    <xf numFmtId="3" fontId="70" fillId="0" borderId="31" xfId="11" applyNumberFormat="1" applyFont="1" applyBorder="1" applyAlignment="1" applyProtection="1">
      <alignment horizontal="center" vertical="center"/>
    </xf>
    <xf numFmtId="3" fontId="69" fillId="0" borderId="31" xfId="11" applyNumberFormat="1" applyFont="1" applyBorder="1" applyAlignment="1" applyProtection="1">
      <alignment horizontal="center" vertical="center"/>
    </xf>
    <xf numFmtId="0" fontId="71" fillId="0" borderId="0" xfId="11" applyFont="1" applyAlignment="1" applyProtection="1">
      <alignment horizontal="left" vertical="center" wrapText="1"/>
    </xf>
    <xf numFmtId="0" fontId="72" fillId="0" borderId="0" xfId="11" applyFont="1" applyAlignment="1" applyProtection="1">
      <alignment horizontal="center" vertical="center"/>
    </xf>
    <xf numFmtId="3" fontId="72" fillId="0" borderId="0" xfId="11" applyNumberFormat="1" applyFont="1" applyAlignment="1" applyProtection="1">
      <alignment horizontal="right" vertical="center"/>
    </xf>
    <xf numFmtId="3" fontId="71" fillId="0" borderId="0" xfId="11" applyNumberFormat="1" applyFont="1" applyAlignment="1" applyProtection="1">
      <alignment horizontal="right" vertical="center"/>
    </xf>
    <xf numFmtId="0" fontId="34" fillId="7" borderId="35" xfId="11" applyFont="1" applyFill="1" applyBorder="1" applyAlignment="1" applyProtection="1">
      <alignment horizontal="center" vertical="center"/>
    </xf>
    <xf numFmtId="0" fontId="73" fillId="7" borderId="35" xfId="11" applyFont="1" applyFill="1" applyBorder="1" applyAlignment="1" applyProtection="1">
      <alignment vertical="center" wrapText="1"/>
    </xf>
    <xf numFmtId="0" fontId="34" fillId="7" borderId="35" xfId="11" applyFont="1" applyFill="1" applyBorder="1" applyAlignment="1" applyProtection="1">
      <alignment vertical="center"/>
    </xf>
    <xf numFmtId="0" fontId="34" fillId="0" borderId="31" xfId="11" applyFont="1" applyBorder="1" applyAlignment="1" applyProtection="1">
      <alignment horizontal="center" vertical="center"/>
    </xf>
    <xf numFmtId="0" fontId="58" fillId="0" borderId="31" xfId="11" applyFont="1" applyBorder="1" applyAlignment="1" applyProtection="1">
      <alignment vertical="center" wrapText="1"/>
    </xf>
    <xf numFmtId="3" fontId="58" fillId="0" borderId="31" xfId="11" applyNumberFormat="1" applyFont="1" applyBorder="1" applyAlignment="1" applyProtection="1">
      <alignment vertical="center"/>
    </xf>
    <xf numFmtId="0" fontId="57" fillId="0" borderId="31" xfId="11" applyFont="1" applyBorder="1" applyAlignment="1" applyProtection="1">
      <alignment horizontal="center" vertical="center"/>
    </xf>
    <xf numFmtId="0" fontId="49" fillId="0" borderId="31" xfId="11" applyFont="1" applyBorder="1" applyAlignment="1" applyProtection="1">
      <alignment vertical="center"/>
    </xf>
    <xf numFmtId="3" fontId="49" fillId="0" borderId="31" xfId="11" applyNumberFormat="1" applyFont="1" applyBorder="1" applyAlignment="1" applyProtection="1">
      <alignment horizontal="center" vertical="center"/>
    </xf>
    <xf numFmtId="170" fontId="74" fillId="0" borderId="31" xfId="11" applyNumberFormat="1" applyFont="1" applyBorder="1" applyAlignment="1" applyProtection="1">
      <alignment horizontal="center" vertical="center"/>
    </xf>
    <xf numFmtId="0" fontId="75" fillId="8" borderId="31" xfId="11" applyFont="1" applyFill="1" applyBorder="1" applyAlignment="1" applyProtection="1">
      <alignment horizontal="center" vertical="center"/>
    </xf>
    <xf numFmtId="0" fontId="76" fillId="8" borderId="31" xfId="11" applyFont="1" applyFill="1" applyBorder="1" applyAlignment="1" applyProtection="1">
      <alignment vertical="center" wrapText="1"/>
    </xf>
    <xf numFmtId="3" fontId="76" fillId="8" borderId="31" xfId="11" applyNumberFormat="1" applyFont="1" applyFill="1" applyBorder="1" applyAlignment="1" applyProtection="1">
      <alignment horizontal="center" vertical="center"/>
    </xf>
    <xf numFmtId="0" fontId="77" fillId="0" borderId="0" xfId="11" applyFont="1" applyProtection="1"/>
    <xf numFmtId="0" fontId="34" fillId="0" borderId="0" xfId="11" applyFont="1" applyAlignment="1" applyProtection="1">
      <alignment vertical="center" wrapText="1"/>
    </xf>
    <xf numFmtId="49" fontId="57" fillId="0" borderId="0" xfId="11" applyNumberFormat="1" applyFont="1" applyAlignment="1" applyProtection="1">
      <alignment horizontal="left"/>
    </xf>
    <xf numFmtId="49" fontId="57" fillId="0" borderId="0" xfId="11" applyNumberFormat="1" applyFont="1" applyAlignment="1" applyProtection="1">
      <alignment horizontal="center"/>
    </xf>
    <xf numFmtId="49" fontId="57" fillId="0" borderId="0" xfId="11" applyNumberFormat="1" applyFont="1" applyAlignment="1" applyProtection="1">
      <alignment wrapText="1"/>
    </xf>
    <xf numFmtId="0" fontId="57" fillId="0" borderId="0" xfId="11" applyFont="1" applyAlignment="1" applyProtection="1">
      <alignment horizontal="center"/>
    </xf>
    <xf numFmtId="0" fontId="32" fillId="0" borderId="0" xfId="2" applyProtection="1"/>
    <xf numFmtId="0" fontId="48" fillId="0" borderId="0" xfId="11" applyFont="1" applyAlignment="1">
      <alignment horizontal="center"/>
    </xf>
    <xf numFmtId="49" fontId="57" fillId="0" borderId="0" xfId="11" applyNumberFormat="1" applyFont="1" applyAlignment="1">
      <alignment horizontal="center"/>
    </xf>
    <xf numFmtId="49" fontId="57" fillId="0" borderId="0" xfId="11" applyNumberFormat="1" applyFont="1" applyAlignment="1">
      <alignment wrapText="1"/>
    </xf>
    <xf numFmtId="0" fontId="57" fillId="0" borderId="0" xfId="11" applyFont="1" applyAlignment="1">
      <alignment horizontal="center"/>
    </xf>
    <xf numFmtId="3" fontId="48" fillId="0" borderId="0" xfId="11" applyNumberFormat="1" applyFont="1" applyAlignment="1">
      <alignment horizontal="right"/>
    </xf>
    <xf numFmtId="0" fontId="48" fillId="0" borderId="0" xfId="11" applyFont="1" applyAlignment="1">
      <alignment wrapText="1"/>
    </xf>
    <xf numFmtId="4" fontId="19" fillId="6" borderId="22" xfId="0" applyNumberFormat="1" applyFont="1" applyFill="1" applyBorder="1" applyAlignment="1" applyProtection="1">
      <alignment vertical="center"/>
    </xf>
    <xf numFmtId="0" fontId="0" fillId="0" borderId="0" xfId="0" applyProtection="1"/>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7" fillId="0" borderId="11" xfId="0" applyFont="1" applyBorder="1" applyAlignment="1" applyProtection="1">
      <alignment horizontal="center" vertical="center"/>
    </xf>
    <xf numFmtId="0" fontId="17" fillId="0" borderId="12" xfId="0" applyFont="1" applyBorder="1" applyAlignment="1" applyProtection="1">
      <alignment horizontal="lef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4" fontId="15"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13" fillId="0" borderId="0" xfId="0" applyFont="1" applyAlignment="1" applyProtection="1">
      <alignment horizontal="left" vertical="top" wrapText="1"/>
    </xf>
    <xf numFmtId="0" fontId="13" fillId="0" borderId="0" xfId="0" applyFont="1" applyAlignment="1" applyProtection="1">
      <alignment horizontal="left" vertical="center"/>
    </xf>
    <xf numFmtId="0" fontId="15" fillId="0" borderId="0" xfId="0" applyFont="1" applyAlignment="1" applyProtection="1">
      <alignment horizontal="left" vertical="center"/>
    </xf>
    <xf numFmtId="0" fontId="2" fillId="0" borderId="0" xfId="0" applyFont="1" applyAlignment="1" applyProtection="1">
      <alignment horizontal="left" vertical="center"/>
    </xf>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protection locked="0"/>
    </xf>
    <xf numFmtId="0" fontId="2" fillId="0" borderId="0" xfId="0" applyFont="1" applyAlignment="1" applyProtection="1">
      <alignment horizontal="left" vertical="center" wrapText="1"/>
    </xf>
    <xf numFmtId="4" fontId="14"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12">
    <cellStyle name="Hypertextový odkaz" xfId="1" builtinId="8"/>
    <cellStyle name="Hypertextový odkaz 2" xfId="3"/>
    <cellStyle name="Hypertextový odkaz 2 2" xfId="6"/>
    <cellStyle name="měny 2" xfId="7"/>
    <cellStyle name="Normal_Sheet2" xfId="8"/>
    <cellStyle name="normální" xfId="0" builtinId="0" customBuiltin="1"/>
    <cellStyle name="normální 2" xfId="2"/>
    <cellStyle name="Normální 3" xfId="9"/>
    <cellStyle name="normální 4" xfId="5"/>
    <cellStyle name="Normální 7" xfId="10"/>
    <cellStyle name="normální_Sešit2" xfId="4"/>
    <cellStyle name="normální_Sešit2 2" xfId="1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twoCellAnchor>
    <xdr:from>
      <xdr:col>4</xdr:col>
      <xdr:colOff>304800</xdr:colOff>
      <xdr:row>4</xdr:row>
      <xdr:rowOff>95250</xdr:rowOff>
    </xdr:from>
    <xdr:to>
      <xdr:col>5</xdr:col>
      <xdr:colOff>647700</xdr:colOff>
      <xdr:row>6</xdr:row>
      <xdr:rowOff>247650</xdr:rowOff>
    </xdr:to>
    <xdr:pic>
      <xdr:nvPicPr>
        <xdr:cNvPr id="2" name="Picture 2">
          <a:extLst>
            <a:ext uri="{FF2B5EF4-FFF2-40B4-BE49-F238E27FC236}">
              <a16:creationId xmlns="" xmlns:a16="http://schemas.microsoft.com/office/drawing/2014/main" id="{2E35B749-3A0A-4E64-AFDA-1230850B8E2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8058150" y="1285875"/>
          <a:ext cx="866775" cy="514350"/>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ORICE23%20-%20St&#345;edn&#237;%20&#353;kola%20&#345;emesel%20a%20Z&#352;-rekonstrukce%20kuchyn&#28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ekapitulace stavby"/>
      <sheetName val="HORICE 1 - SO-01-Vlastní ..."/>
      <sheetName val="RR - UT1"/>
      <sheetName val="RR - UT2"/>
      <sheetName val="RR - ZTI VNITRNI1"/>
      <sheetName val="RR - ZTI VNITRNI2"/>
      <sheetName val="RR - ZTI VENKOVNI KANALIZACE1"/>
      <sheetName val="RR - ZTI VENKOVNI KANALIZACE2"/>
      <sheetName val="RR - PLYN VNITRNI1"/>
      <sheetName val="RR - PLYN VNITRNI2"/>
      <sheetName val="RR - VZT"/>
      <sheetName val="RR - VZT2"/>
      <sheetName val="RR - GASTRO"/>
      <sheetName val="RR_EL - Souhrn"/>
      <sheetName val="RR_EL - Položky"/>
      <sheetName val="Kabelová tabulka"/>
    </sheetNames>
    <sheetDataSet>
      <sheetData sheetId="0" refreshError="1"/>
      <sheetData sheetId="1" refreshError="1"/>
      <sheetData sheetId="2">
        <row r="4">
          <cell r="C4" t="str">
            <v>D.1.4.a) - ZAŘÍZENÍ PRO VYTÁPĚNÍ STAVEB</v>
          </cell>
        </row>
        <row r="6">
          <cell r="A6" t="str">
            <v>STŘEDNÍ ŠKOLA ŘEMESEL A ZÁKLADNÍ ŠKOLA HOŘICE</v>
          </cell>
        </row>
      </sheetData>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List1">
    <pageSetUpPr fitToPage="1"/>
  </sheetPr>
  <dimension ref="A1:CM99"/>
  <sheetViews>
    <sheetView showGridLines="0" tabSelected="1" workbookViewId="0">
      <selection activeCell="M55" sqref="M55"/>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85" t="s">
        <v>0</v>
      </c>
      <c r="B1" s="179"/>
      <c r="C1" s="179"/>
      <c r="D1" s="179"/>
      <c r="E1" s="179"/>
      <c r="F1" s="179"/>
      <c r="G1" s="179"/>
      <c r="H1" s="179"/>
      <c r="I1" s="179"/>
      <c r="J1" s="179"/>
      <c r="K1" s="179"/>
      <c r="L1" s="179"/>
      <c r="M1" s="179"/>
      <c r="N1" s="179"/>
      <c r="O1" s="179"/>
      <c r="P1" s="179"/>
      <c r="Q1" s="179"/>
      <c r="R1" s="179"/>
      <c r="S1" s="179"/>
      <c r="T1" s="179"/>
      <c r="U1" s="179"/>
      <c r="V1" s="179"/>
      <c r="W1" s="179"/>
      <c r="X1" s="179"/>
      <c r="Y1" s="179"/>
      <c r="Z1" s="179"/>
      <c r="AA1" s="179"/>
      <c r="AB1" s="179"/>
      <c r="AC1" s="179"/>
      <c r="AD1" s="179"/>
      <c r="AE1" s="179"/>
      <c r="AF1" s="179"/>
      <c r="AG1" s="179"/>
      <c r="AH1" s="179"/>
      <c r="AI1" s="179"/>
      <c r="AJ1" s="179"/>
      <c r="AK1" s="179"/>
      <c r="AL1" s="179"/>
      <c r="AM1" s="179"/>
      <c r="AN1" s="179"/>
      <c r="AO1" s="179"/>
      <c r="AP1" s="179"/>
      <c r="AQ1" s="179"/>
      <c r="AR1" s="179"/>
      <c r="AS1" s="179"/>
      <c r="AT1" s="179"/>
      <c r="AU1" s="179"/>
      <c r="AV1" s="179"/>
      <c r="AW1" s="179"/>
      <c r="AX1" s="179"/>
      <c r="AY1" s="179"/>
      <c r="AZ1" s="185" t="s">
        <v>1</v>
      </c>
      <c r="BA1" s="185" t="s">
        <v>2</v>
      </c>
      <c r="BB1" s="185" t="s">
        <v>3</v>
      </c>
      <c r="BC1" s="179"/>
      <c r="BD1" s="179"/>
      <c r="BE1" s="179"/>
      <c r="BT1" s="13" t="s">
        <v>4</v>
      </c>
      <c r="BU1" s="13" t="s">
        <v>4</v>
      </c>
      <c r="BV1" s="13" t="s">
        <v>5</v>
      </c>
    </row>
    <row r="2" spans="1:74" s="1" customFormat="1" ht="36.950000000000003" customHeight="1">
      <c r="A2" s="179"/>
      <c r="B2" s="179"/>
      <c r="C2" s="179"/>
      <c r="D2" s="179"/>
      <c r="E2" s="179"/>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c r="AG2" s="179"/>
      <c r="AH2" s="179"/>
      <c r="AI2" s="179"/>
      <c r="AJ2" s="179"/>
      <c r="AK2" s="179"/>
      <c r="AL2" s="179"/>
      <c r="AM2" s="179"/>
      <c r="AN2" s="179"/>
      <c r="AO2" s="179"/>
      <c r="AP2" s="179"/>
      <c r="AQ2" s="179"/>
      <c r="AR2" s="324"/>
      <c r="AS2" s="324"/>
      <c r="AT2" s="324"/>
      <c r="AU2" s="324"/>
      <c r="AV2" s="324"/>
      <c r="AW2" s="324"/>
      <c r="AX2" s="324"/>
      <c r="AY2" s="324"/>
      <c r="AZ2" s="324"/>
      <c r="BA2" s="324"/>
      <c r="BB2" s="324"/>
      <c r="BC2" s="324"/>
      <c r="BD2" s="324"/>
      <c r="BE2" s="324"/>
      <c r="BS2" s="14" t="s">
        <v>6</v>
      </c>
      <c r="BT2" s="14" t="s">
        <v>7</v>
      </c>
    </row>
    <row r="3" spans="1:74" s="1" customFormat="1" ht="6.95" customHeight="1">
      <c r="A3" s="179"/>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8"/>
      <c r="AS3" s="179"/>
      <c r="AT3" s="179"/>
      <c r="AU3" s="179"/>
      <c r="AV3" s="179"/>
      <c r="AW3" s="179"/>
      <c r="AX3" s="179"/>
      <c r="AY3" s="179"/>
      <c r="AZ3" s="179"/>
      <c r="BA3" s="179"/>
      <c r="BB3" s="179"/>
      <c r="BC3" s="179"/>
      <c r="BD3" s="179"/>
      <c r="BE3" s="179"/>
      <c r="BS3" s="14" t="s">
        <v>6</v>
      </c>
      <c r="BT3" s="14" t="s">
        <v>8</v>
      </c>
    </row>
    <row r="4" spans="1:74" s="1" customFormat="1" ht="24.95" customHeight="1">
      <c r="A4" s="179"/>
      <c r="B4" s="18"/>
      <c r="C4" s="179"/>
      <c r="D4" s="19" t="s">
        <v>9</v>
      </c>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79"/>
      <c r="AP4" s="179"/>
      <c r="AQ4" s="179"/>
      <c r="AR4" s="18"/>
      <c r="AS4" s="186" t="s">
        <v>10</v>
      </c>
      <c r="AT4" s="179"/>
      <c r="AU4" s="179"/>
      <c r="AV4" s="179"/>
      <c r="AW4" s="179"/>
      <c r="AX4" s="179"/>
      <c r="AY4" s="179"/>
      <c r="AZ4" s="179"/>
      <c r="BA4" s="179"/>
      <c r="BB4" s="179"/>
      <c r="BC4" s="179"/>
      <c r="BD4" s="179"/>
      <c r="BE4" s="187" t="s">
        <v>11</v>
      </c>
      <c r="BS4" s="14" t="s">
        <v>12</v>
      </c>
    </row>
    <row r="5" spans="1:74" s="1" customFormat="1" ht="12" customHeight="1">
      <c r="A5" s="179"/>
      <c r="B5" s="18"/>
      <c r="C5" s="179"/>
      <c r="D5" s="20" t="s">
        <v>13</v>
      </c>
      <c r="E5" s="179"/>
      <c r="F5" s="179"/>
      <c r="G5" s="179"/>
      <c r="H5" s="179"/>
      <c r="I5" s="179"/>
      <c r="J5" s="179"/>
      <c r="K5" s="354" t="s">
        <v>14</v>
      </c>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179"/>
      <c r="AL5" s="179"/>
      <c r="AM5" s="179"/>
      <c r="AN5" s="179"/>
      <c r="AO5" s="179"/>
      <c r="AP5" s="179"/>
      <c r="AQ5" s="179"/>
      <c r="AR5" s="18"/>
      <c r="AS5" s="179"/>
      <c r="AT5" s="179"/>
      <c r="AU5" s="179"/>
      <c r="AV5" s="179"/>
      <c r="AW5" s="179"/>
      <c r="AX5" s="179"/>
      <c r="AY5" s="179"/>
      <c r="AZ5" s="179"/>
      <c r="BA5" s="179"/>
      <c r="BB5" s="179"/>
      <c r="BC5" s="179"/>
      <c r="BD5" s="179"/>
      <c r="BE5" s="351" t="s">
        <v>15</v>
      </c>
      <c r="BS5" s="14" t="s">
        <v>6</v>
      </c>
    </row>
    <row r="6" spans="1:74" s="1" customFormat="1" ht="36.950000000000003" customHeight="1">
      <c r="A6" s="179"/>
      <c r="B6" s="18"/>
      <c r="C6" s="179"/>
      <c r="D6" s="22" t="s">
        <v>16</v>
      </c>
      <c r="E6" s="179"/>
      <c r="F6" s="179"/>
      <c r="G6" s="179"/>
      <c r="H6" s="179"/>
      <c r="I6" s="179"/>
      <c r="J6" s="179"/>
      <c r="K6" s="355" t="s">
        <v>17</v>
      </c>
      <c r="L6" s="324"/>
      <c r="M6" s="324"/>
      <c r="N6" s="324"/>
      <c r="O6" s="324"/>
      <c r="P6" s="324"/>
      <c r="Q6" s="324"/>
      <c r="R6" s="324"/>
      <c r="S6" s="324"/>
      <c r="T6" s="324"/>
      <c r="U6" s="324"/>
      <c r="V6" s="324"/>
      <c r="W6" s="324"/>
      <c r="X6" s="324"/>
      <c r="Y6" s="324"/>
      <c r="Z6" s="324"/>
      <c r="AA6" s="324"/>
      <c r="AB6" s="324"/>
      <c r="AC6" s="324"/>
      <c r="AD6" s="324"/>
      <c r="AE6" s="324"/>
      <c r="AF6" s="324"/>
      <c r="AG6" s="324"/>
      <c r="AH6" s="324"/>
      <c r="AI6" s="324"/>
      <c r="AJ6" s="324"/>
      <c r="AK6" s="179"/>
      <c r="AL6" s="179"/>
      <c r="AM6" s="179"/>
      <c r="AN6" s="179"/>
      <c r="AO6" s="179"/>
      <c r="AP6" s="179"/>
      <c r="AQ6" s="179"/>
      <c r="AR6" s="18"/>
      <c r="AS6" s="179"/>
      <c r="AT6" s="179"/>
      <c r="AU6" s="179"/>
      <c r="AV6" s="179"/>
      <c r="AW6" s="179"/>
      <c r="AX6" s="179"/>
      <c r="AY6" s="179"/>
      <c r="AZ6" s="179"/>
      <c r="BA6" s="179"/>
      <c r="BB6" s="179"/>
      <c r="BC6" s="179"/>
      <c r="BD6" s="179"/>
      <c r="BE6" s="352"/>
      <c r="BS6" s="14" t="s">
        <v>6</v>
      </c>
    </row>
    <row r="7" spans="1:74" s="1" customFormat="1" ht="12" customHeight="1">
      <c r="A7" s="179"/>
      <c r="B7" s="18"/>
      <c r="C7" s="179"/>
      <c r="D7" s="183" t="s">
        <v>18</v>
      </c>
      <c r="E7" s="179"/>
      <c r="F7" s="179"/>
      <c r="G7" s="179"/>
      <c r="H7" s="179"/>
      <c r="I7" s="179"/>
      <c r="J7" s="179"/>
      <c r="K7" s="178" t="s">
        <v>1</v>
      </c>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83" t="s">
        <v>19</v>
      </c>
      <c r="AL7" s="179"/>
      <c r="AM7" s="179"/>
      <c r="AN7" s="178" t="s">
        <v>1</v>
      </c>
      <c r="AO7" s="179"/>
      <c r="AP7" s="179"/>
      <c r="AQ7" s="179"/>
      <c r="AR7" s="18"/>
      <c r="AS7" s="179"/>
      <c r="AT7" s="179"/>
      <c r="AU7" s="179"/>
      <c r="AV7" s="179"/>
      <c r="AW7" s="179"/>
      <c r="AX7" s="179"/>
      <c r="AY7" s="179"/>
      <c r="AZ7" s="179"/>
      <c r="BA7" s="179"/>
      <c r="BB7" s="179"/>
      <c r="BC7" s="179"/>
      <c r="BD7" s="179"/>
      <c r="BE7" s="352"/>
      <c r="BS7" s="14" t="s">
        <v>6</v>
      </c>
    </row>
    <row r="8" spans="1:74" s="1" customFormat="1" ht="12" customHeight="1">
      <c r="A8" s="179"/>
      <c r="B8" s="18"/>
      <c r="C8" s="179"/>
      <c r="D8" s="183" t="s">
        <v>20</v>
      </c>
      <c r="E8" s="179"/>
      <c r="F8" s="179"/>
      <c r="G8" s="179"/>
      <c r="H8" s="179"/>
      <c r="I8" s="179"/>
      <c r="J8" s="179"/>
      <c r="K8" s="178" t="s">
        <v>21</v>
      </c>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83" t="s">
        <v>22</v>
      </c>
      <c r="AL8" s="179"/>
      <c r="AM8" s="179"/>
      <c r="AN8" s="184" t="s">
        <v>403</v>
      </c>
      <c r="AO8" s="179"/>
      <c r="AP8" s="179"/>
      <c r="AQ8" s="179"/>
      <c r="AR8" s="18"/>
      <c r="AS8" s="179"/>
      <c r="AT8" s="179"/>
      <c r="AU8" s="179"/>
      <c r="AV8" s="179"/>
      <c r="AW8" s="179"/>
      <c r="AX8" s="179"/>
      <c r="AY8" s="179"/>
      <c r="AZ8" s="179"/>
      <c r="BA8" s="179"/>
      <c r="BB8" s="179"/>
      <c r="BC8" s="179"/>
      <c r="BD8" s="179"/>
      <c r="BE8" s="352"/>
      <c r="BS8" s="14" t="s">
        <v>6</v>
      </c>
    </row>
    <row r="9" spans="1:74" s="1" customFormat="1" ht="14.45" customHeight="1">
      <c r="A9" s="179"/>
      <c r="B9" s="18"/>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8"/>
      <c r="AS9" s="179"/>
      <c r="AT9" s="179"/>
      <c r="AU9" s="179"/>
      <c r="AV9" s="179"/>
      <c r="AW9" s="179"/>
      <c r="AX9" s="179"/>
      <c r="AY9" s="179"/>
      <c r="AZ9" s="179"/>
      <c r="BA9" s="179"/>
      <c r="BB9" s="179"/>
      <c r="BC9" s="179"/>
      <c r="BD9" s="179"/>
      <c r="BE9" s="352"/>
      <c r="BS9" s="14" t="s">
        <v>6</v>
      </c>
    </row>
    <row r="10" spans="1:74" s="1" customFormat="1" ht="12" customHeight="1">
      <c r="A10" s="179"/>
      <c r="B10" s="18"/>
      <c r="C10" s="179"/>
      <c r="D10" s="183" t="s">
        <v>23</v>
      </c>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83" t="s">
        <v>24</v>
      </c>
      <c r="AL10" s="179"/>
      <c r="AM10" s="179"/>
      <c r="AN10" s="178" t="s">
        <v>1</v>
      </c>
      <c r="AO10" s="179"/>
      <c r="AP10" s="179"/>
      <c r="AQ10" s="179"/>
      <c r="AR10" s="18"/>
      <c r="AS10" s="179"/>
      <c r="AT10" s="179"/>
      <c r="AU10" s="179"/>
      <c r="AV10" s="179"/>
      <c r="AW10" s="179"/>
      <c r="AX10" s="179"/>
      <c r="AY10" s="179"/>
      <c r="AZ10" s="179"/>
      <c r="BA10" s="179"/>
      <c r="BB10" s="179"/>
      <c r="BC10" s="179"/>
      <c r="BD10" s="179"/>
      <c r="BE10" s="352"/>
      <c r="BS10" s="14" t="s">
        <v>6</v>
      </c>
    </row>
    <row r="11" spans="1:74" s="1" customFormat="1" ht="18.399999999999999" customHeight="1">
      <c r="A11" s="179"/>
      <c r="B11" s="18"/>
      <c r="C11" s="179"/>
      <c r="D11" s="179"/>
      <c r="E11" s="178" t="s">
        <v>25</v>
      </c>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83" t="s">
        <v>26</v>
      </c>
      <c r="AL11" s="179"/>
      <c r="AM11" s="179"/>
      <c r="AN11" s="178" t="s">
        <v>1</v>
      </c>
      <c r="AO11" s="179"/>
      <c r="AP11" s="179"/>
      <c r="AQ11" s="179"/>
      <c r="AR11" s="18"/>
      <c r="AS11" s="179"/>
      <c r="AT11" s="179"/>
      <c r="AU11" s="179"/>
      <c r="AV11" s="179"/>
      <c r="AW11" s="179"/>
      <c r="AX11" s="179"/>
      <c r="AY11" s="179"/>
      <c r="AZ11" s="179"/>
      <c r="BA11" s="179"/>
      <c r="BB11" s="179"/>
      <c r="BC11" s="179"/>
      <c r="BD11" s="179"/>
      <c r="BE11" s="352"/>
      <c r="BS11" s="14" t="s">
        <v>6</v>
      </c>
    </row>
    <row r="12" spans="1:74" s="1" customFormat="1" ht="6.95" customHeight="1">
      <c r="A12" s="179"/>
      <c r="B12" s="18"/>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8"/>
      <c r="AS12" s="179"/>
      <c r="AT12" s="179"/>
      <c r="AU12" s="179"/>
      <c r="AV12" s="179"/>
      <c r="AW12" s="179"/>
      <c r="AX12" s="179"/>
      <c r="AY12" s="179"/>
      <c r="AZ12" s="179"/>
      <c r="BA12" s="179"/>
      <c r="BB12" s="179"/>
      <c r="BC12" s="179"/>
      <c r="BD12" s="179"/>
      <c r="BE12" s="352"/>
      <c r="BS12" s="14" t="s">
        <v>6</v>
      </c>
    </row>
    <row r="13" spans="1:74" s="1" customFormat="1" ht="12" customHeight="1">
      <c r="A13" s="179"/>
      <c r="B13" s="18"/>
      <c r="C13" s="179"/>
      <c r="D13" s="183" t="s">
        <v>27</v>
      </c>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83" t="s">
        <v>24</v>
      </c>
      <c r="AL13" s="179"/>
      <c r="AM13" s="179"/>
      <c r="AN13" s="180" t="s">
        <v>28</v>
      </c>
      <c r="AO13" s="179"/>
      <c r="AP13" s="179"/>
      <c r="AQ13" s="179"/>
      <c r="AR13" s="18"/>
      <c r="AS13" s="179"/>
      <c r="AT13" s="179"/>
      <c r="AU13" s="179"/>
      <c r="AV13" s="179"/>
      <c r="AW13" s="179"/>
      <c r="AX13" s="179"/>
      <c r="AY13" s="179"/>
      <c r="AZ13" s="179"/>
      <c r="BA13" s="179"/>
      <c r="BB13" s="179"/>
      <c r="BC13" s="179"/>
      <c r="BD13" s="179"/>
      <c r="BE13" s="352"/>
      <c r="BS13" s="14" t="s">
        <v>6</v>
      </c>
    </row>
    <row r="14" spans="1:74" ht="12.75">
      <c r="A14" s="179"/>
      <c r="B14" s="18"/>
      <c r="C14" s="179"/>
      <c r="D14" s="179"/>
      <c r="E14" s="356" t="s">
        <v>28</v>
      </c>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183" t="s">
        <v>26</v>
      </c>
      <c r="AL14" s="179"/>
      <c r="AM14" s="179"/>
      <c r="AN14" s="180" t="s">
        <v>28</v>
      </c>
      <c r="AO14" s="179"/>
      <c r="AP14" s="179"/>
      <c r="AQ14" s="179"/>
      <c r="AR14" s="18"/>
      <c r="AS14" s="179"/>
      <c r="AT14" s="179"/>
      <c r="AU14" s="179"/>
      <c r="AV14" s="179"/>
      <c r="AW14" s="179"/>
      <c r="AX14" s="179"/>
      <c r="AY14" s="179"/>
      <c r="AZ14" s="179"/>
      <c r="BA14" s="179"/>
      <c r="BB14" s="179"/>
      <c r="BC14" s="179"/>
      <c r="BD14" s="179"/>
      <c r="BE14" s="352"/>
      <c r="BS14" s="14" t="s">
        <v>6</v>
      </c>
    </row>
    <row r="15" spans="1:74" s="1" customFormat="1" ht="6.95" customHeight="1">
      <c r="A15" s="179"/>
      <c r="B15" s="18"/>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79"/>
      <c r="AR15" s="18"/>
      <c r="AS15" s="179"/>
      <c r="AT15" s="179"/>
      <c r="AU15" s="179"/>
      <c r="AV15" s="179"/>
      <c r="AW15" s="179"/>
      <c r="AX15" s="179"/>
      <c r="AY15" s="179"/>
      <c r="AZ15" s="179"/>
      <c r="BA15" s="179"/>
      <c r="BB15" s="179"/>
      <c r="BC15" s="179"/>
      <c r="BD15" s="179"/>
      <c r="BE15" s="352"/>
      <c r="BS15" s="14" t="s">
        <v>4</v>
      </c>
    </row>
    <row r="16" spans="1:74" s="1" customFormat="1" ht="12" customHeight="1">
      <c r="A16" s="179"/>
      <c r="B16" s="18"/>
      <c r="C16" s="179"/>
      <c r="D16" s="183" t="s">
        <v>29</v>
      </c>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83" t="s">
        <v>24</v>
      </c>
      <c r="AL16" s="179"/>
      <c r="AM16" s="179"/>
      <c r="AN16" s="178" t="s">
        <v>1</v>
      </c>
      <c r="AO16" s="179"/>
      <c r="AP16" s="179"/>
      <c r="AQ16" s="179"/>
      <c r="AR16" s="18"/>
      <c r="AS16" s="179"/>
      <c r="AT16" s="179"/>
      <c r="AU16" s="179"/>
      <c r="AV16" s="179"/>
      <c r="AW16" s="179"/>
      <c r="AX16" s="179"/>
      <c r="AY16" s="179"/>
      <c r="AZ16" s="179"/>
      <c r="BA16" s="179"/>
      <c r="BB16" s="179"/>
      <c r="BC16" s="179"/>
      <c r="BD16" s="179"/>
      <c r="BE16" s="352"/>
      <c r="BS16" s="14" t="s">
        <v>4</v>
      </c>
    </row>
    <row r="17" spans="1:71" s="1" customFormat="1" ht="18.399999999999999" customHeight="1">
      <c r="A17" s="179"/>
      <c r="B17" s="18"/>
      <c r="C17" s="179"/>
      <c r="D17" s="179"/>
      <c r="E17" s="178" t="s">
        <v>30</v>
      </c>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83" t="s">
        <v>26</v>
      </c>
      <c r="AL17" s="179"/>
      <c r="AM17" s="179"/>
      <c r="AN17" s="178" t="s">
        <v>1</v>
      </c>
      <c r="AO17" s="179"/>
      <c r="AP17" s="179"/>
      <c r="AQ17" s="179"/>
      <c r="AR17" s="18"/>
      <c r="AS17" s="179"/>
      <c r="AT17" s="179"/>
      <c r="AU17" s="179"/>
      <c r="AV17" s="179"/>
      <c r="AW17" s="179"/>
      <c r="AX17" s="179"/>
      <c r="AY17" s="179"/>
      <c r="AZ17" s="179"/>
      <c r="BA17" s="179"/>
      <c r="BB17" s="179"/>
      <c r="BC17" s="179"/>
      <c r="BD17" s="179"/>
      <c r="BE17" s="352"/>
      <c r="BS17" s="14" t="s">
        <v>31</v>
      </c>
    </row>
    <row r="18" spans="1:71" s="1" customFormat="1" ht="6.95" customHeight="1">
      <c r="A18" s="179"/>
      <c r="B18" s="18"/>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8"/>
      <c r="AS18" s="179"/>
      <c r="AT18" s="179"/>
      <c r="AU18" s="179"/>
      <c r="AV18" s="179"/>
      <c r="AW18" s="179"/>
      <c r="AX18" s="179"/>
      <c r="AY18" s="179"/>
      <c r="AZ18" s="179"/>
      <c r="BA18" s="179"/>
      <c r="BB18" s="179"/>
      <c r="BC18" s="179"/>
      <c r="BD18" s="179"/>
      <c r="BE18" s="352"/>
      <c r="BS18" s="14" t="s">
        <v>6</v>
      </c>
    </row>
    <row r="19" spans="1:71" s="1" customFormat="1" ht="12" customHeight="1">
      <c r="A19" s="179"/>
      <c r="B19" s="18"/>
      <c r="C19" s="179"/>
      <c r="D19" s="183" t="s">
        <v>32</v>
      </c>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83" t="s">
        <v>24</v>
      </c>
      <c r="AL19" s="179"/>
      <c r="AM19" s="179"/>
      <c r="AN19" s="178" t="s">
        <v>1</v>
      </c>
      <c r="AO19" s="179"/>
      <c r="AP19" s="179"/>
      <c r="AQ19" s="179"/>
      <c r="AR19" s="18"/>
      <c r="AS19" s="179"/>
      <c r="AT19" s="179"/>
      <c r="AU19" s="179"/>
      <c r="AV19" s="179"/>
      <c r="AW19" s="179"/>
      <c r="AX19" s="179"/>
      <c r="AY19" s="179"/>
      <c r="AZ19" s="179"/>
      <c r="BA19" s="179"/>
      <c r="BB19" s="179"/>
      <c r="BC19" s="179"/>
      <c r="BD19" s="179"/>
      <c r="BE19" s="352"/>
      <c r="BS19" s="14" t="s">
        <v>6</v>
      </c>
    </row>
    <row r="20" spans="1:71" s="1" customFormat="1" ht="18.399999999999999" customHeight="1">
      <c r="A20" s="179"/>
      <c r="B20" s="18"/>
      <c r="C20" s="179"/>
      <c r="D20" s="179"/>
      <c r="E20" s="178" t="s">
        <v>33</v>
      </c>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83" t="s">
        <v>26</v>
      </c>
      <c r="AL20" s="179"/>
      <c r="AM20" s="179"/>
      <c r="AN20" s="178" t="s">
        <v>1</v>
      </c>
      <c r="AO20" s="179"/>
      <c r="AP20" s="179"/>
      <c r="AQ20" s="179"/>
      <c r="AR20" s="18"/>
      <c r="AS20" s="179"/>
      <c r="AT20" s="179"/>
      <c r="AU20" s="179"/>
      <c r="AV20" s="179"/>
      <c r="AW20" s="179"/>
      <c r="AX20" s="179"/>
      <c r="AY20" s="179"/>
      <c r="AZ20" s="179"/>
      <c r="BA20" s="179"/>
      <c r="BB20" s="179"/>
      <c r="BC20" s="179"/>
      <c r="BD20" s="179"/>
      <c r="BE20" s="352"/>
      <c r="BS20" s="14" t="s">
        <v>31</v>
      </c>
    </row>
    <row r="21" spans="1:71" s="1" customFormat="1" ht="6.95" customHeight="1">
      <c r="A21" s="179"/>
      <c r="B21" s="18"/>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79"/>
      <c r="AD21" s="179"/>
      <c r="AE21" s="179"/>
      <c r="AF21" s="179"/>
      <c r="AG21" s="179"/>
      <c r="AH21" s="179"/>
      <c r="AI21" s="179"/>
      <c r="AJ21" s="179"/>
      <c r="AK21" s="179"/>
      <c r="AL21" s="179"/>
      <c r="AM21" s="179"/>
      <c r="AN21" s="179"/>
      <c r="AO21" s="179"/>
      <c r="AP21" s="179"/>
      <c r="AQ21" s="179"/>
      <c r="AR21" s="18"/>
      <c r="AS21" s="179"/>
      <c r="AT21" s="179"/>
      <c r="AU21" s="179"/>
      <c r="AV21" s="179"/>
      <c r="AW21" s="179"/>
      <c r="AX21" s="179"/>
      <c r="AY21" s="179"/>
      <c r="AZ21" s="179"/>
      <c r="BA21" s="179"/>
      <c r="BB21" s="179"/>
      <c r="BC21" s="179"/>
      <c r="BD21" s="179"/>
      <c r="BE21" s="352"/>
    </row>
    <row r="22" spans="1:71" s="1" customFormat="1" ht="12" customHeight="1">
      <c r="A22" s="179"/>
      <c r="B22" s="18"/>
      <c r="C22" s="179"/>
      <c r="D22" s="183" t="s">
        <v>34</v>
      </c>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c r="AO22" s="179"/>
      <c r="AP22" s="179"/>
      <c r="AQ22" s="179"/>
      <c r="AR22" s="18"/>
      <c r="AS22" s="179"/>
      <c r="AT22" s="179"/>
      <c r="AU22" s="179"/>
      <c r="AV22" s="179"/>
      <c r="AW22" s="179"/>
      <c r="AX22" s="179"/>
      <c r="AY22" s="179"/>
      <c r="AZ22" s="179"/>
      <c r="BA22" s="179"/>
      <c r="BB22" s="179"/>
      <c r="BC22" s="179"/>
      <c r="BD22" s="179"/>
      <c r="BE22" s="352"/>
    </row>
    <row r="23" spans="1:71" s="1" customFormat="1" ht="16.5" customHeight="1">
      <c r="A23" s="179"/>
      <c r="B23" s="18"/>
      <c r="C23" s="179"/>
      <c r="D23" s="179"/>
      <c r="E23" s="358" t="s">
        <v>1</v>
      </c>
      <c r="F23" s="358"/>
      <c r="G23" s="358"/>
      <c r="H23" s="358"/>
      <c r="I23" s="358"/>
      <c r="J23" s="358"/>
      <c r="K23" s="358"/>
      <c r="L23" s="358"/>
      <c r="M23" s="358"/>
      <c r="N23" s="358"/>
      <c r="O23" s="358"/>
      <c r="P23" s="358"/>
      <c r="Q23" s="358"/>
      <c r="R23" s="358"/>
      <c r="S23" s="358"/>
      <c r="T23" s="358"/>
      <c r="U23" s="358"/>
      <c r="V23" s="358"/>
      <c r="W23" s="358"/>
      <c r="X23" s="358"/>
      <c r="Y23" s="358"/>
      <c r="Z23" s="358"/>
      <c r="AA23" s="358"/>
      <c r="AB23" s="358"/>
      <c r="AC23" s="358"/>
      <c r="AD23" s="358"/>
      <c r="AE23" s="358"/>
      <c r="AF23" s="358"/>
      <c r="AG23" s="358"/>
      <c r="AH23" s="358"/>
      <c r="AI23" s="358"/>
      <c r="AJ23" s="358"/>
      <c r="AK23" s="358"/>
      <c r="AL23" s="358"/>
      <c r="AM23" s="358"/>
      <c r="AN23" s="358"/>
      <c r="AO23" s="179"/>
      <c r="AP23" s="179"/>
      <c r="AQ23" s="179"/>
      <c r="AR23" s="18"/>
      <c r="AS23" s="179"/>
      <c r="AT23" s="179"/>
      <c r="AU23" s="179"/>
      <c r="AV23" s="179"/>
      <c r="AW23" s="179"/>
      <c r="AX23" s="179"/>
      <c r="AY23" s="179"/>
      <c r="AZ23" s="179"/>
      <c r="BA23" s="179"/>
      <c r="BB23" s="179"/>
      <c r="BC23" s="179"/>
      <c r="BD23" s="179"/>
      <c r="BE23" s="352"/>
    </row>
    <row r="24" spans="1:71" s="1" customFormat="1" ht="6.95" customHeight="1">
      <c r="A24" s="179"/>
      <c r="B24" s="18"/>
      <c r="C24" s="179"/>
      <c r="D24" s="179"/>
      <c r="E24" s="179"/>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c r="AO24" s="179"/>
      <c r="AP24" s="179"/>
      <c r="AQ24" s="179"/>
      <c r="AR24" s="18"/>
      <c r="AS24" s="179"/>
      <c r="AT24" s="179"/>
      <c r="AU24" s="179"/>
      <c r="AV24" s="179"/>
      <c r="AW24" s="179"/>
      <c r="AX24" s="179"/>
      <c r="AY24" s="179"/>
      <c r="AZ24" s="179"/>
      <c r="BA24" s="179"/>
      <c r="BB24" s="179"/>
      <c r="BC24" s="179"/>
      <c r="BD24" s="179"/>
      <c r="BE24" s="352"/>
    </row>
    <row r="25" spans="1:71" s="1" customFormat="1" ht="6.95" customHeight="1">
      <c r="A25" s="179"/>
      <c r="B25" s="18"/>
      <c r="C25" s="179"/>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179"/>
      <c r="AQ25" s="179"/>
      <c r="AR25" s="18"/>
      <c r="AS25" s="179"/>
      <c r="AT25" s="179"/>
      <c r="AU25" s="179"/>
      <c r="AV25" s="179"/>
      <c r="AW25" s="179"/>
      <c r="AX25" s="179"/>
      <c r="AY25" s="179"/>
      <c r="AZ25" s="179"/>
      <c r="BA25" s="179"/>
      <c r="BB25" s="179"/>
      <c r="BC25" s="179"/>
      <c r="BD25" s="179"/>
      <c r="BE25" s="352"/>
    </row>
    <row r="26" spans="1:71" s="2" customFormat="1" ht="25.9" customHeight="1">
      <c r="A26" s="182"/>
      <c r="B26" s="28"/>
      <c r="C26" s="182"/>
      <c r="D26" s="30" t="s">
        <v>35</v>
      </c>
      <c r="E26" s="181"/>
      <c r="F26" s="181"/>
      <c r="G26" s="181"/>
      <c r="H26" s="181"/>
      <c r="I26" s="181"/>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c r="AG26" s="181"/>
      <c r="AH26" s="181"/>
      <c r="AI26" s="181"/>
      <c r="AJ26" s="181"/>
      <c r="AK26" s="359">
        <f>ROUND(AG94,2)</f>
        <v>0</v>
      </c>
      <c r="AL26" s="360"/>
      <c r="AM26" s="360"/>
      <c r="AN26" s="360"/>
      <c r="AO26" s="360"/>
      <c r="AP26" s="182"/>
      <c r="AQ26" s="182"/>
      <c r="AR26" s="28"/>
      <c r="AS26" s="37"/>
      <c r="AT26" s="37"/>
      <c r="AU26" s="37"/>
      <c r="AV26" s="37"/>
      <c r="AW26" s="37"/>
      <c r="AX26" s="37"/>
      <c r="AY26" s="37"/>
      <c r="AZ26" s="37"/>
      <c r="BA26" s="37"/>
      <c r="BB26" s="37"/>
      <c r="BC26" s="37"/>
      <c r="BD26" s="37"/>
      <c r="BE26" s="352"/>
    </row>
    <row r="27" spans="1:71" s="2" customFormat="1" ht="6.95" customHeight="1">
      <c r="A27" s="182"/>
      <c r="B27" s="28"/>
      <c r="C27" s="182"/>
      <c r="D27" s="182"/>
      <c r="E27" s="182"/>
      <c r="F27" s="182"/>
      <c r="G27" s="182"/>
      <c r="H27" s="182"/>
      <c r="I27" s="182"/>
      <c r="J27" s="182"/>
      <c r="K27" s="182"/>
      <c r="L27" s="182"/>
      <c r="M27" s="182"/>
      <c r="N27" s="182"/>
      <c r="O27" s="182"/>
      <c r="P27" s="182"/>
      <c r="Q27" s="182"/>
      <c r="R27" s="182"/>
      <c r="S27" s="182"/>
      <c r="T27" s="182"/>
      <c r="U27" s="182"/>
      <c r="V27" s="182"/>
      <c r="W27" s="182"/>
      <c r="X27" s="182"/>
      <c r="Y27" s="182"/>
      <c r="Z27" s="182"/>
      <c r="AA27" s="182"/>
      <c r="AB27" s="182"/>
      <c r="AC27" s="182"/>
      <c r="AD27" s="182"/>
      <c r="AE27" s="182"/>
      <c r="AF27" s="182"/>
      <c r="AG27" s="182"/>
      <c r="AH27" s="182"/>
      <c r="AI27" s="182"/>
      <c r="AJ27" s="182"/>
      <c r="AK27" s="182"/>
      <c r="AL27" s="182"/>
      <c r="AM27" s="182"/>
      <c r="AN27" s="182"/>
      <c r="AO27" s="182"/>
      <c r="AP27" s="182"/>
      <c r="AQ27" s="182"/>
      <c r="AR27" s="28"/>
      <c r="AS27" s="37"/>
      <c r="AT27" s="37"/>
      <c r="AU27" s="37"/>
      <c r="AV27" s="37"/>
      <c r="AW27" s="37"/>
      <c r="AX27" s="37"/>
      <c r="AY27" s="37"/>
      <c r="AZ27" s="37"/>
      <c r="BA27" s="37"/>
      <c r="BB27" s="37"/>
      <c r="BC27" s="37"/>
      <c r="BD27" s="37"/>
      <c r="BE27" s="352"/>
    </row>
    <row r="28" spans="1:71" s="2" customFormat="1" ht="12.75">
      <c r="A28" s="182"/>
      <c r="B28" s="28"/>
      <c r="C28" s="182"/>
      <c r="D28" s="182"/>
      <c r="E28" s="182"/>
      <c r="F28" s="182"/>
      <c r="G28" s="182"/>
      <c r="H28" s="182"/>
      <c r="I28" s="182"/>
      <c r="J28" s="182"/>
      <c r="K28" s="182"/>
      <c r="L28" s="361" t="s">
        <v>36</v>
      </c>
      <c r="M28" s="361"/>
      <c r="N28" s="361"/>
      <c r="O28" s="361"/>
      <c r="P28" s="361"/>
      <c r="Q28" s="182"/>
      <c r="R28" s="182"/>
      <c r="S28" s="182"/>
      <c r="T28" s="182"/>
      <c r="U28" s="182"/>
      <c r="V28" s="182"/>
      <c r="W28" s="361" t="s">
        <v>37</v>
      </c>
      <c r="X28" s="361"/>
      <c r="Y28" s="361"/>
      <c r="Z28" s="361"/>
      <c r="AA28" s="361"/>
      <c r="AB28" s="361"/>
      <c r="AC28" s="361"/>
      <c r="AD28" s="361"/>
      <c r="AE28" s="361"/>
      <c r="AF28" s="182"/>
      <c r="AG28" s="182"/>
      <c r="AH28" s="182"/>
      <c r="AI28" s="182"/>
      <c r="AJ28" s="182"/>
      <c r="AK28" s="361" t="s">
        <v>38</v>
      </c>
      <c r="AL28" s="361"/>
      <c r="AM28" s="361"/>
      <c r="AN28" s="361"/>
      <c r="AO28" s="361"/>
      <c r="AP28" s="182"/>
      <c r="AQ28" s="182"/>
      <c r="AR28" s="28"/>
      <c r="AS28" s="37"/>
      <c r="AT28" s="37"/>
      <c r="AU28" s="37"/>
      <c r="AV28" s="37"/>
      <c r="AW28" s="37"/>
      <c r="AX28" s="37"/>
      <c r="AY28" s="37"/>
      <c r="AZ28" s="37"/>
      <c r="BA28" s="37"/>
      <c r="BB28" s="37"/>
      <c r="BC28" s="37"/>
      <c r="BD28" s="37"/>
      <c r="BE28" s="352"/>
    </row>
    <row r="29" spans="1:71" s="3" customFormat="1" ht="14.45" customHeight="1">
      <c r="A29" s="176"/>
      <c r="B29" s="32"/>
      <c r="C29" s="176"/>
      <c r="D29" s="183" t="s">
        <v>39</v>
      </c>
      <c r="E29" s="176"/>
      <c r="F29" s="183" t="s">
        <v>40</v>
      </c>
      <c r="G29" s="176"/>
      <c r="H29" s="176"/>
      <c r="I29" s="176"/>
      <c r="J29" s="176"/>
      <c r="K29" s="176"/>
      <c r="L29" s="341">
        <v>0.21</v>
      </c>
      <c r="M29" s="340"/>
      <c r="N29" s="340"/>
      <c r="O29" s="340"/>
      <c r="P29" s="340"/>
      <c r="Q29" s="176"/>
      <c r="R29" s="176"/>
      <c r="S29" s="176"/>
      <c r="T29" s="176"/>
      <c r="U29" s="176"/>
      <c r="V29" s="176"/>
      <c r="W29" s="339">
        <f>ROUND(AZ94, 2)</f>
        <v>0</v>
      </c>
      <c r="X29" s="340"/>
      <c r="Y29" s="340"/>
      <c r="Z29" s="340"/>
      <c r="AA29" s="340"/>
      <c r="AB29" s="340"/>
      <c r="AC29" s="340"/>
      <c r="AD29" s="340"/>
      <c r="AE29" s="340"/>
      <c r="AF29" s="176"/>
      <c r="AG29" s="176"/>
      <c r="AH29" s="176"/>
      <c r="AI29" s="176"/>
      <c r="AJ29" s="176"/>
      <c r="AK29" s="339">
        <f>ROUND(AV94, 2)</f>
        <v>0</v>
      </c>
      <c r="AL29" s="340"/>
      <c r="AM29" s="340"/>
      <c r="AN29" s="340"/>
      <c r="AO29" s="340"/>
      <c r="AP29" s="176"/>
      <c r="AQ29" s="176"/>
      <c r="AR29" s="32"/>
      <c r="AS29" s="176"/>
      <c r="AT29" s="176"/>
      <c r="AU29" s="176"/>
      <c r="AV29" s="176"/>
      <c r="AW29" s="176"/>
      <c r="AX29" s="176"/>
      <c r="AY29" s="176"/>
      <c r="AZ29" s="176"/>
      <c r="BA29" s="176"/>
      <c r="BB29" s="176"/>
      <c r="BC29" s="176"/>
      <c r="BD29" s="176"/>
      <c r="BE29" s="353"/>
    </row>
    <row r="30" spans="1:71" s="3" customFormat="1" ht="14.45" customHeight="1">
      <c r="A30" s="176"/>
      <c r="B30" s="32"/>
      <c r="C30" s="176"/>
      <c r="D30" s="176"/>
      <c r="E30" s="176"/>
      <c r="F30" s="183" t="s">
        <v>41</v>
      </c>
      <c r="G30" s="176"/>
      <c r="H30" s="176"/>
      <c r="I30" s="176"/>
      <c r="J30" s="176"/>
      <c r="K30" s="176"/>
      <c r="L30" s="341">
        <v>0.15</v>
      </c>
      <c r="M30" s="340"/>
      <c r="N30" s="340"/>
      <c r="O30" s="340"/>
      <c r="P30" s="340"/>
      <c r="Q30" s="176"/>
      <c r="R30" s="176"/>
      <c r="S30" s="176"/>
      <c r="T30" s="176"/>
      <c r="U30" s="176"/>
      <c r="V30" s="176"/>
      <c r="W30" s="339">
        <f>ROUND(BA94, 2)</f>
        <v>0</v>
      </c>
      <c r="X30" s="340"/>
      <c r="Y30" s="340"/>
      <c r="Z30" s="340"/>
      <c r="AA30" s="340"/>
      <c r="AB30" s="340"/>
      <c r="AC30" s="340"/>
      <c r="AD30" s="340"/>
      <c r="AE30" s="340"/>
      <c r="AF30" s="176"/>
      <c r="AG30" s="176"/>
      <c r="AH30" s="176"/>
      <c r="AI30" s="176"/>
      <c r="AJ30" s="176"/>
      <c r="AK30" s="339">
        <f>ROUND(AW94, 2)</f>
        <v>0</v>
      </c>
      <c r="AL30" s="340"/>
      <c r="AM30" s="340"/>
      <c r="AN30" s="340"/>
      <c r="AO30" s="340"/>
      <c r="AP30" s="176"/>
      <c r="AQ30" s="176"/>
      <c r="AR30" s="32"/>
      <c r="AS30" s="176"/>
      <c r="AT30" s="176"/>
      <c r="AU30" s="176"/>
      <c r="AV30" s="176"/>
      <c r="AW30" s="176"/>
      <c r="AX30" s="176"/>
      <c r="AY30" s="176"/>
      <c r="AZ30" s="176"/>
      <c r="BA30" s="176"/>
      <c r="BB30" s="176"/>
      <c r="BC30" s="176"/>
      <c r="BD30" s="176"/>
      <c r="BE30" s="353"/>
    </row>
    <row r="31" spans="1:71" s="3" customFormat="1" ht="14.45" hidden="1" customHeight="1">
      <c r="A31" s="176"/>
      <c r="B31" s="32"/>
      <c r="C31" s="176"/>
      <c r="D31" s="176"/>
      <c r="E31" s="176"/>
      <c r="F31" s="183" t="s">
        <v>42</v>
      </c>
      <c r="G31" s="176"/>
      <c r="H31" s="176"/>
      <c r="I31" s="176"/>
      <c r="J31" s="176"/>
      <c r="K31" s="176"/>
      <c r="L31" s="341">
        <v>0.21</v>
      </c>
      <c r="M31" s="340"/>
      <c r="N31" s="340"/>
      <c r="O31" s="340"/>
      <c r="P31" s="340"/>
      <c r="Q31" s="176"/>
      <c r="R31" s="176"/>
      <c r="S31" s="176"/>
      <c r="T31" s="176"/>
      <c r="U31" s="176"/>
      <c r="V31" s="176"/>
      <c r="W31" s="339">
        <f>ROUND(BB94, 2)</f>
        <v>0</v>
      </c>
      <c r="X31" s="340"/>
      <c r="Y31" s="340"/>
      <c r="Z31" s="340"/>
      <c r="AA31" s="340"/>
      <c r="AB31" s="340"/>
      <c r="AC31" s="340"/>
      <c r="AD31" s="340"/>
      <c r="AE31" s="340"/>
      <c r="AF31" s="176"/>
      <c r="AG31" s="176"/>
      <c r="AH31" s="176"/>
      <c r="AI31" s="176"/>
      <c r="AJ31" s="176"/>
      <c r="AK31" s="339">
        <v>0</v>
      </c>
      <c r="AL31" s="340"/>
      <c r="AM31" s="340"/>
      <c r="AN31" s="340"/>
      <c r="AO31" s="340"/>
      <c r="AP31" s="176"/>
      <c r="AQ31" s="176"/>
      <c r="AR31" s="32"/>
      <c r="AS31" s="176"/>
      <c r="AT31" s="176"/>
      <c r="AU31" s="176"/>
      <c r="AV31" s="176"/>
      <c r="AW31" s="176"/>
      <c r="AX31" s="176"/>
      <c r="AY31" s="176"/>
      <c r="AZ31" s="176"/>
      <c r="BA31" s="176"/>
      <c r="BB31" s="176"/>
      <c r="BC31" s="176"/>
      <c r="BD31" s="176"/>
      <c r="BE31" s="353"/>
    </row>
    <row r="32" spans="1:71" s="3" customFormat="1" ht="14.45" hidden="1" customHeight="1">
      <c r="A32" s="176"/>
      <c r="B32" s="32"/>
      <c r="C32" s="176"/>
      <c r="D32" s="176"/>
      <c r="E32" s="176"/>
      <c r="F32" s="183" t="s">
        <v>43</v>
      </c>
      <c r="G32" s="176"/>
      <c r="H32" s="176"/>
      <c r="I32" s="176"/>
      <c r="J32" s="176"/>
      <c r="K32" s="176"/>
      <c r="L32" s="341">
        <v>0.15</v>
      </c>
      <c r="M32" s="340"/>
      <c r="N32" s="340"/>
      <c r="O32" s="340"/>
      <c r="P32" s="340"/>
      <c r="Q32" s="176"/>
      <c r="R32" s="176"/>
      <c r="S32" s="176"/>
      <c r="T32" s="176"/>
      <c r="U32" s="176"/>
      <c r="V32" s="176"/>
      <c r="W32" s="339">
        <f>ROUND(BC94, 2)</f>
        <v>0</v>
      </c>
      <c r="X32" s="340"/>
      <c r="Y32" s="340"/>
      <c r="Z32" s="340"/>
      <c r="AA32" s="340"/>
      <c r="AB32" s="340"/>
      <c r="AC32" s="340"/>
      <c r="AD32" s="340"/>
      <c r="AE32" s="340"/>
      <c r="AF32" s="176"/>
      <c r="AG32" s="176"/>
      <c r="AH32" s="176"/>
      <c r="AI32" s="176"/>
      <c r="AJ32" s="176"/>
      <c r="AK32" s="339">
        <v>0</v>
      </c>
      <c r="AL32" s="340"/>
      <c r="AM32" s="340"/>
      <c r="AN32" s="340"/>
      <c r="AO32" s="340"/>
      <c r="AP32" s="176"/>
      <c r="AQ32" s="176"/>
      <c r="AR32" s="32"/>
      <c r="AS32" s="176"/>
      <c r="AT32" s="176"/>
      <c r="AU32" s="176"/>
      <c r="AV32" s="176"/>
      <c r="AW32" s="176"/>
      <c r="AX32" s="176"/>
      <c r="AY32" s="176"/>
      <c r="AZ32" s="176"/>
      <c r="BA32" s="176"/>
      <c r="BB32" s="176"/>
      <c r="BC32" s="176"/>
      <c r="BD32" s="176"/>
      <c r="BE32" s="353"/>
    </row>
    <row r="33" spans="1:57" s="3" customFormat="1" ht="14.45" hidden="1" customHeight="1">
      <c r="A33" s="176"/>
      <c r="B33" s="32"/>
      <c r="C33" s="176"/>
      <c r="D33" s="176"/>
      <c r="E33" s="176"/>
      <c r="F33" s="183" t="s">
        <v>44</v>
      </c>
      <c r="G33" s="176"/>
      <c r="H33" s="176"/>
      <c r="I33" s="176"/>
      <c r="J33" s="176"/>
      <c r="K33" s="176"/>
      <c r="L33" s="341">
        <v>0</v>
      </c>
      <c r="M33" s="340"/>
      <c r="N33" s="340"/>
      <c r="O33" s="340"/>
      <c r="P33" s="340"/>
      <c r="Q33" s="176"/>
      <c r="R33" s="176"/>
      <c r="S33" s="176"/>
      <c r="T33" s="176"/>
      <c r="U33" s="176"/>
      <c r="V33" s="176"/>
      <c r="W33" s="339">
        <f>ROUND(BD94, 2)</f>
        <v>0</v>
      </c>
      <c r="X33" s="340"/>
      <c r="Y33" s="340"/>
      <c r="Z33" s="340"/>
      <c r="AA33" s="340"/>
      <c r="AB33" s="340"/>
      <c r="AC33" s="340"/>
      <c r="AD33" s="340"/>
      <c r="AE33" s="340"/>
      <c r="AF33" s="176"/>
      <c r="AG33" s="176"/>
      <c r="AH33" s="176"/>
      <c r="AI33" s="176"/>
      <c r="AJ33" s="176"/>
      <c r="AK33" s="339">
        <v>0</v>
      </c>
      <c r="AL33" s="340"/>
      <c r="AM33" s="340"/>
      <c r="AN33" s="340"/>
      <c r="AO33" s="340"/>
      <c r="AP33" s="176"/>
      <c r="AQ33" s="176"/>
      <c r="AR33" s="32"/>
      <c r="AS33" s="176"/>
      <c r="AT33" s="176"/>
      <c r="AU33" s="176"/>
      <c r="AV33" s="176"/>
      <c r="AW33" s="176"/>
      <c r="AX33" s="176"/>
      <c r="AY33" s="176"/>
      <c r="AZ33" s="176"/>
      <c r="BA33" s="176"/>
      <c r="BB33" s="176"/>
      <c r="BC33" s="176"/>
      <c r="BD33" s="176"/>
      <c r="BE33" s="353"/>
    </row>
    <row r="34" spans="1:57" s="2" customFormat="1" ht="6.95" customHeight="1">
      <c r="A34" s="182"/>
      <c r="B34" s="28"/>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c r="AB34" s="182"/>
      <c r="AC34" s="182"/>
      <c r="AD34" s="182"/>
      <c r="AE34" s="182"/>
      <c r="AF34" s="182"/>
      <c r="AG34" s="182"/>
      <c r="AH34" s="182"/>
      <c r="AI34" s="182"/>
      <c r="AJ34" s="182"/>
      <c r="AK34" s="182"/>
      <c r="AL34" s="182"/>
      <c r="AM34" s="182"/>
      <c r="AN34" s="182"/>
      <c r="AO34" s="182"/>
      <c r="AP34" s="182"/>
      <c r="AQ34" s="182"/>
      <c r="AR34" s="28"/>
      <c r="AS34" s="37"/>
      <c r="AT34" s="37"/>
      <c r="AU34" s="37"/>
      <c r="AV34" s="37"/>
      <c r="AW34" s="37"/>
      <c r="AX34" s="37"/>
      <c r="AY34" s="37"/>
      <c r="AZ34" s="37"/>
      <c r="BA34" s="37"/>
      <c r="BB34" s="37"/>
      <c r="BC34" s="37"/>
      <c r="BD34" s="37"/>
      <c r="BE34" s="352"/>
    </row>
    <row r="35" spans="1:57" s="2" customFormat="1" ht="25.9" customHeight="1">
      <c r="A35" s="182"/>
      <c r="B35" s="28"/>
      <c r="C35" s="33"/>
      <c r="D35" s="34" t="s">
        <v>45</v>
      </c>
      <c r="E35" s="177"/>
      <c r="F35" s="177"/>
      <c r="G35" s="177"/>
      <c r="H35" s="177"/>
      <c r="I35" s="177"/>
      <c r="J35" s="177"/>
      <c r="K35" s="177"/>
      <c r="L35" s="177"/>
      <c r="M35" s="177"/>
      <c r="N35" s="177"/>
      <c r="O35" s="177"/>
      <c r="P35" s="177"/>
      <c r="Q35" s="177"/>
      <c r="R35" s="177"/>
      <c r="S35" s="177"/>
      <c r="T35" s="35" t="s">
        <v>46</v>
      </c>
      <c r="U35" s="177"/>
      <c r="V35" s="177"/>
      <c r="W35" s="177"/>
      <c r="X35" s="342" t="s">
        <v>47</v>
      </c>
      <c r="Y35" s="343"/>
      <c r="Z35" s="343"/>
      <c r="AA35" s="343"/>
      <c r="AB35" s="343"/>
      <c r="AC35" s="177"/>
      <c r="AD35" s="177"/>
      <c r="AE35" s="177"/>
      <c r="AF35" s="177"/>
      <c r="AG35" s="177"/>
      <c r="AH35" s="177"/>
      <c r="AI35" s="177"/>
      <c r="AJ35" s="177"/>
      <c r="AK35" s="344">
        <f>SUM(AK26:AK33)</f>
        <v>0</v>
      </c>
      <c r="AL35" s="343"/>
      <c r="AM35" s="343"/>
      <c r="AN35" s="343"/>
      <c r="AO35" s="345"/>
      <c r="AP35" s="33"/>
      <c r="AQ35" s="33"/>
      <c r="AR35" s="28"/>
      <c r="AS35" s="37"/>
      <c r="AT35" s="37"/>
      <c r="AU35" s="37"/>
      <c r="AV35" s="37"/>
      <c r="AW35" s="37"/>
      <c r="AX35" s="37"/>
      <c r="AY35" s="37"/>
      <c r="AZ35" s="37"/>
      <c r="BA35" s="37"/>
      <c r="BB35" s="37"/>
      <c r="BC35" s="37"/>
      <c r="BD35" s="37"/>
      <c r="BE35" s="182"/>
    </row>
    <row r="36" spans="1:57" s="2" customFormat="1" ht="6.95" customHeight="1">
      <c r="A36" s="182"/>
      <c r="B36" s="28"/>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c r="AD36" s="182"/>
      <c r="AE36" s="182"/>
      <c r="AF36" s="182"/>
      <c r="AG36" s="182"/>
      <c r="AH36" s="182"/>
      <c r="AI36" s="182"/>
      <c r="AJ36" s="182"/>
      <c r="AK36" s="182"/>
      <c r="AL36" s="182"/>
      <c r="AM36" s="182"/>
      <c r="AN36" s="182"/>
      <c r="AO36" s="182"/>
      <c r="AP36" s="182"/>
      <c r="AQ36" s="182"/>
      <c r="AR36" s="28"/>
      <c r="AS36" s="37"/>
      <c r="AT36" s="37"/>
      <c r="AU36" s="37"/>
      <c r="AV36" s="37"/>
      <c r="AW36" s="37"/>
      <c r="AX36" s="37"/>
      <c r="AY36" s="37"/>
      <c r="AZ36" s="37"/>
      <c r="BA36" s="37"/>
      <c r="BB36" s="37"/>
      <c r="BC36" s="37"/>
      <c r="BD36" s="37"/>
      <c r="BE36" s="182"/>
    </row>
    <row r="37" spans="1:57" s="2" customFormat="1" ht="14.45" customHeight="1">
      <c r="A37" s="182"/>
      <c r="B37" s="28"/>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182"/>
      <c r="AL37" s="182"/>
      <c r="AM37" s="182"/>
      <c r="AN37" s="182"/>
      <c r="AO37" s="182"/>
      <c r="AP37" s="182"/>
      <c r="AQ37" s="182"/>
      <c r="AR37" s="28"/>
      <c r="AS37" s="37"/>
      <c r="AT37" s="37"/>
      <c r="AU37" s="37"/>
      <c r="AV37" s="37"/>
      <c r="AW37" s="37"/>
      <c r="AX37" s="37"/>
      <c r="AY37" s="37"/>
      <c r="AZ37" s="37"/>
      <c r="BA37" s="37"/>
      <c r="BB37" s="37"/>
      <c r="BC37" s="37"/>
      <c r="BD37" s="37"/>
      <c r="BE37" s="182"/>
    </row>
    <row r="38" spans="1:57" s="1" customFormat="1" ht="14.45" customHeight="1">
      <c r="A38" s="179"/>
      <c r="B38" s="18"/>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9"/>
      <c r="AL38" s="179"/>
      <c r="AM38" s="179"/>
      <c r="AN38" s="179"/>
      <c r="AO38" s="179"/>
      <c r="AP38" s="179"/>
      <c r="AQ38" s="179"/>
      <c r="AR38" s="18"/>
      <c r="AS38" s="179"/>
      <c r="AT38" s="179"/>
      <c r="AU38" s="179"/>
      <c r="AV38" s="179"/>
      <c r="AW38" s="179"/>
      <c r="AX38" s="179"/>
      <c r="AY38" s="179"/>
      <c r="AZ38" s="179"/>
      <c r="BA38" s="179"/>
      <c r="BB38" s="179"/>
      <c r="BC38" s="179"/>
      <c r="BD38" s="179"/>
      <c r="BE38" s="179"/>
    </row>
    <row r="39" spans="1:57" s="1" customFormat="1" ht="14.45" customHeight="1">
      <c r="A39" s="179"/>
      <c r="B39" s="18"/>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79"/>
      <c r="AL39" s="179"/>
      <c r="AM39" s="179"/>
      <c r="AN39" s="179"/>
      <c r="AO39" s="179"/>
      <c r="AP39" s="179"/>
      <c r="AQ39" s="179"/>
      <c r="AR39" s="18"/>
      <c r="AS39" s="179"/>
      <c r="AT39" s="179"/>
      <c r="AU39" s="179"/>
      <c r="AV39" s="179"/>
      <c r="AW39" s="179"/>
      <c r="AX39" s="179"/>
      <c r="AY39" s="179"/>
      <c r="AZ39" s="179"/>
      <c r="BA39" s="179"/>
      <c r="BB39" s="179"/>
      <c r="BC39" s="179"/>
      <c r="BD39" s="179"/>
      <c r="BE39" s="179"/>
    </row>
    <row r="40" spans="1:57" s="1" customFormat="1" ht="14.45" customHeight="1">
      <c r="A40" s="179"/>
      <c r="B40" s="18"/>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c r="AN40" s="179"/>
      <c r="AO40" s="179"/>
      <c r="AP40" s="179"/>
      <c r="AQ40" s="179"/>
      <c r="AR40" s="18"/>
      <c r="AS40" s="179"/>
      <c r="AT40" s="179"/>
      <c r="AU40" s="179"/>
      <c r="AV40" s="179"/>
      <c r="AW40" s="179"/>
      <c r="AX40" s="179"/>
      <c r="AY40" s="179"/>
      <c r="AZ40" s="179"/>
      <c r="BA40" s="179"/>
      <c r="BB40" s="179"/>
      <c r="BC40" s="179"/>
      <c r="BD40" s="179"/>
      <c r="BE40" s="179"/>
    </row>
    <row r="41" spans="1:57" s="1" customFormat="1" ht="14.45" customHeight="1">
      <c r="A41" s="179"/>
      <c r="B41" s="18"/>
      <c r="C41" s="179"/>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79"/>
      <c r="AL41" s="179"/>
      <c r="AM41" s="179"/>
      <c r="AN41" s="179"/>
      <c r="AO41" s="179"/>
      <c r="AP41" s="179"/>
      <c r="AQ41" s="179"/>
      <c r="AR41" s="18"/>
      <c r="AS41" s="179"/>
      <c r="AT41" s="179"/>
      <c r="AU41" s="179"/>
      <c r="AV41" s="179"/>
      <c r="AW41" s="179"/>
      <c r="AX41" s="179"/>
      <c r="AY41" s="179"/>
      <c r="AZ41" s="179"/>
      <c r="BA41" s="179"/>
      <c r="BB41" s="179"/>
      <c r="BC41" s="179"/>
      <c r="BD41" s="179"/>
      <c r="BE41" s="179"/>
    </row>
    <row r="42" spans="1:57" s="1" customFormat="1" ht="14.45" customHeight="1">
      <c r="A42" s="179"/>
      <c r="B42" s="18"/>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79"/>
      <c r="AL42" s="179"/>
      <c r="AM42" s="179"/>
      <c r="AN42" s="179"/>
      <c r="AO42" s="179"/>
      <c r="AP42" s="179"/>
      <c r="AQ42" s="179"/>
      <c r="AR42" s="18"/>
      <c r="AS42" s="179"/>
      <c r="AT42" s="179"/>
      <c r="AU42" s="179"/>
      <c r="AV42" s="179"/>
      <c r="AW42" s="179"/>
      <c r="AX42" s="179"/>
      <c r="AY42" s="179"/>
      <c r="AZ42" s="179"/>
      <c r="BA42" s="179"/>
      <c r="BB42" s="179"/>
      <c r="BC42" s="179"/>
      <c r="BD42" s="179"/>
      <c r="BE42" s="179"/>
    </row>
    <row r="43" spans="1:57" s="1" customFormat="1" ht="14.45" customHeight="1">
      <c r="A43" s="179"/>
      <c r="B43" s="18"/>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79"/>
      <c r="AL43" s="179"/>
      <c r="AM43" s="179"/>
      <c r="AN43" s="179"/>
      <c r="AO43" s="179"/>
      <c r="AP43" s="179"/>
      <c r="AQ43" s="179"/>
      <c r="AR43" s="18"/>
      <c r="AS43" s="179"/>
      <c r="AT43" s="179"/>
      <c r="AU43" s="179"/>
      <c r="AV43" s="179"/>
      <c r="AW43" s="179"/>
      <c r="AX43" s="179"/>
      <c r="AY43" s="179"/>
      <c r="AZ43" s="179"/>
      <c r="BA43" s="179"/>
      <c r="BB43" s="179"/>
      <c r="BC43" s="179"/>
      <c r="BD43" s="179"/>
      <c r="BE43" s="179"/>
    </row>
    <row r="44" spans="1:57" s="1" customFormat="1" ht="14.45" customHeight="1">
      <c r="A44" s="179"/>
      <c r="B44" s="18"/>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79"/>
      <c r="AL44" s="179"/>
      <c r="AM44" s="179"/>
      <c r="AN44" s="179"/>
      <c r="AO44" s="179"/>
      <c r="AP44" s="179"/>
      <c r="AQ44" s="179"/>
      <c r="AR44" s="18"/>
      <c r="AS44" s="179"/>
      <c r="AT44" s="179"/>
      <c r="AU44" s="179"/>
      <c r="AV44" s="179"/>
      <c r="AW44" s="179"/>
      <c r="AX44" s="179"/>
      <c r="AY44" s="179"/>
      <c r="AZ44" s="179"/>
      <c r="BA44" s="179"/>
      <c r="BB44" s="179"/>
      <c r="BC44" s="179"/>
      <c r="BD44" s="179"/>
      <c r="BE44" s="179"/>
    </row>
    <row r="45" spans="1:57" s="1" customFormat="1" ht="14.45" customHeight="1">
      <c r="A45" s="179"/>
      <c r="B45" s="18"/>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79"/>
      <c r="AL45" s="179"/>
      <c r="AM45" s="179"/>
      <c r="AN45" s="179"/>
      <c r="AO45" s="179"/>
      <c r="AP45" s="179"/>
      <c r="AQ45" s="179"/>
      <c r="AR45" s="18"/>
      <c r="AS45" s="179"/>
      <c r="AT45" s="179"/>
      <c r="AU45" s="179"/>
      <c r="AV45" s="179"/>
      <c r="AW45" s="179"/>
      <c r="AX45" s="179"/>
      <c r="AY45" s="179"/>
      <c r="AZ45" s="179"/>
      <c r="BA45" s="179"/>
      <c r="BB45" s="179"/>
      <c r="BC45" s="179"/>
      <c r="BD45" s="179"/>
      <c r="BE45" s="179"/>
    </row>
    <row r="46" spans="1:57" s="1" customFormat="1" ht="14.45" customHeight="1">
      <c r="A46" s="179"/>
      <c r="B46" s="18"/>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79"/>
      <c r="AL46" s="179"/>
      <c r="AM46" s="179"/>
      <c r="AN46" s="179"/>
      <c r="AO46" s="179"/>
      <c r="AP46" s="179"/>
      <c r="AQ46" s="179"/>
      <c r="AR46" s="18"/>
      <c r="AS46" s="179"/>
      <c r="AT46" s="179"/>
      <c r="AU46" s="179"/>
      <c r="AV46" s="179"/>
      <c r="AW46" s="179"/>
      <c r="AX46" s="179"/>
      <c r="AY46" s="179"/>
      <c r="AZ46" s="179"/>
      <c r="BA46" s="179"/>
      <c r="BB46" s="179"/>
      <c r="BC46" s="179"/>
      <c r="BD46" s="179"/>
      <c r="BE46" s="179"/>
    </row>
    <row r="47" spans="1:57" s="1" customFormat="1" ht="14.45" customHeight="1">
      <c r="A47" s="179"/>
      <c r="B47" s="18"/>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79"/>
      <c r="AK47" s="179"/>
      <c r="AL47" s="179"/>
      <c r="AM47" s="179"/>
      <c r="AN47" s="179"/>
      <c r="AO47" s="179"/>
      <c r="AP47" s="179"/>
      <c r="AQ47" s="179"/>
      <c r="AR47" s="18"/>
      <c r="AS47" s="179"/>
      <c r="AT47" s="179"/>
      <c r="AU47" s="179"/>
      <c r="AV47" s="179"/>
      <c r="AW47" s="179"/>
      <c r="AX47" s="179"/>
      <c r="AY47" s="179"/>
      <c r="AZ47" s="179"/>
      <c r="BA47" s="179"/>
      <c r="BB47" s="179"/>
      <c r="BC47" s="179"/>
      <c r="BD47" s="179"/>
      <c r="BE47" s="179"/>
    </row>
    <row r="48" spans="1:57" s="1" customFormat="1" ht="14.45" customHeight="1">
      <c r="A48" s="179"/>
      <c r="B48" s="18"/>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79"/>
      <c r="AL48" s="179"/>
      <c r="AM48" s="179"/>
      <c r="AN48" s="179"/>
      <c r="AO48" s="179"/>
      <c r="AP48" s="179"/>
      <c r="AQ48" s="179"/>
      <c r="AR48" s="18"/>
      <c r="AS48" s="179"/>
      <c r="AT48" s="179"/>
      <c r="AU48" s="179"/>
      <c r="AV48" s="179"/>
      <c r="AW48" s="179"/>
      <c r="AX48" s="179"/>
      <c r="AY48" s="179"/>
      <c r="AZ48" s="179"/>
      <c r="BA48" s="179"/>
      <c r="BB48" s="179"/>
      <c r="BC48" s="179"/>
      <c r="BD48" s="179"/>
      <c r="BE48" s="179"/>
    </row>
    <row r="49" spans="1:57" s="2" customFormat="1" ht="14.45" customHeight="1">
      <c r="A49" s="37"/>
      <c r="B49" s="36"/>
      <c r="C49" s="37"/>
      <c r="D49" s="38" t="s">
        <v>48</v>
      </c>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8" t="s">
        <v>49</v>
      </c>
      <c r="AI49" s="39"/>
      <c r="AJ49" s="39"/>
      <c r="AK49" s="39"/>
      <c r="AL49" s="39"/>
      <c r="AM49" s="39"/>
      <c r="AN49" s="39"/>
      <c r="AO49" s="39"/>
      <c r="AP49" s="37"/>
      <c r="AQ49" s="37"/>
      <c r="AR49" s="36"/>
      <c r="AS49" s="37"/>
      <c r="AT49" s="37"/>
      <c r="AU49" s="37"/>
      <c r="AV49" s="37"/>
      <c r="AW49" s="37"/>
      <c r="AX49" s="37"/>
      <c r="AY49" s="37"/>
      <c r="AZ49" s="37"/>
      <c r="BA49" s="37"/>
      <c r="BB49" s="37"/>
      <c r="BC49" s="37"/>
      <c r="BD49" s="37"/>
      <c r="BE49" s="37"/>
    </row>
    <row r="50" spans="1:57">
      <c r="A50" s="179"/>
      <c r="B50" s="18"/>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c r="AK50" s="179"/>
      <c r="AL50" s="179"/>
      <c r="AM50" s="179"/>
      <c r="AN50" s="179"/>
      <c r="AO50" s="179"/>
      <c r="AP50" s="179"/>
      <c r="AQ50" s="179"/>
      <c r="AR50" s="18"/>
      <c r="AS50" s="179"/>
      <c r="AT50" s="179"/>
      <c r="AU50" s="179"/>
      <c r="AV50" s="179"/>
      <c r="AW50" s="179"/>
      <c r="AX50" s="179"/>
      <c r="AY50" s="179"/>
      <c r="AZ50" s="179"/>
      <c r="BA50" s="179"/>
      <c r="BB50" s="179"/>
      <c r="BC50" s="179"/>
      <c r="BD50" s="179"/>
      <c r="BE50" s="179"/>
    </row>
    <row r="51" spans="1:57">
      <c r="A51" s="179"/>
      <c r="B51" s="18"/>
      <c r="C51" s="179"/>
      <c r="D51" s="179"/>
      <c r="E51" s="179"/>
      <c r="F51" s="179"/>
      <c r="G51" s="179"/>
      <c r="H51" s="179"/>
      <c r="I51" s="179"/>
      <c r="J51" s="179"/>
      <c r="K51" s="179"/>
      <c r="L51" s="179"/>
      <c r="M51" s="179"/>
      <c r="N51" s="179"/>
      <c r="O51" s="179"/>
      <c r="P51" s="179"/>
      <c r="Q51" s="179"/>
      <c r="R51" s="179"/>
      <c r="S51" s="179"/>
      <c r="T51" s="179"/>
      <c r="U51" s="179"/>
      <c r="V51" s="179"/>
      <c r="W51" s="179"/>
      <c r="X51" s="179"/>
      <c r="Y51" s="179"/>
      <c r="Z51" s="179"/>
      <c r="AA51" s="179"/>
      <c r="AB51" s="179"/>
      <c r="AC51" s="179"/>
      <c r="AD51" s="179"/>
      <c r="AE51" s="179"/>
      <c r="AF51" s="179"/>
      <c r="AG51" s="179"/>
      <c r="AH51" s="179"/>
      <c r="AI51" s="179"/>
      <c r="AJ51" s="179"/>
      <c r="AK51" s="179"/>
      <c r="AL51" s="179"/>
      <c r="AM51" s="179"/>
      <c r="AN51" s="179"/>
      <c r="AO51" s="179"/>
      <c r="AP51" s="179"/>
      <c r="AQ51" s="179"/>
      <c r="AR51" s="18"/>
      <c r="AS51" s="179"/>
      <c r="AT51" s="179"/>
      <c r="AU51" s="179"/>
      <c r="AV51" s="179"/>
      <c r="AW51" s="179"/>
      <c r="AX51" s="179"/>
      <c r="AY51" s="179"/>
      <c r="AZ51" s="179"/>
      <c r="BA51" s="179"/>
      <c r="BB51" s="179"/>
      <c r="BC51" s="179"/>
      <c r="BD51" s="179"/>
      <c r="BE51" s="179"/>
    </row>
    <row r="52" spans="1:57">
      <c r="A52" s="179"/>
      <c r="B52" s="18"/>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79"/>
      <c r="AB52" s="179"/>
      <c r="AC52" s="179"/>
      <c r="AD52" s="179"/>
      <c r="AE52" s="179"/>
      <c r="AF52" s="179"/>
      <c r="AG52" s="179"/>
      <c r="AH52" s="179"/>
      <c r="AI52" s="179"/>
      <c r="AJ52" s="179"/>
      <c r="AK52" s="179"/>
      <c r="AL52" s="179"/>
      <c r="AM52" s="179"/>
      <c r="AN52" s="179"/>
      <c r="AO52" s="179"/>
      <c r="AP52" s="179"/>
      <c r="AQ52" s="179"/>
      <c r="AR52" s="18"/>
      <c r="AS52" s="179"/>
      <c r="AT52" s="179"/>
      <c r="AU52" s="179"/>
      <c r="AV52" s="179"/>
      <c r="AW52" s="179"/>
      <c r="AX52" s="179"/>
      <c r="AY52" s="179"/>
      <c r="AZ52" s="179"/>
      <c r="BA52" s="179"/>
      <c r="BB52" s="179"/>
      <c r="BC52" s="179"/>
      <c r="BD52" s="179"/>
      <c r="BE52" s="179"/>
    </row>
    <row r="53" spans="1:57">
      <c r="A53" s="179"/>
      <c r="B53" s="18"/>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c r="AK53" s="179"/>
      <c r="AL53" s="179"/>
      <c r="AM53" s="179"/>
      <c r="AN53" s="179"/>
      <c r="AO53" s="179"/>
      <c r="AP53" s="179"/>
      <c r="AQ53" s="179"/>
      <c r="AR53" s="18"/>
      <c r="AS53" s="179"/>
      <c r="AT53" s="179"/>
      <c r="AU53" s="179"/>
      <c r="AV53" s="179"/>
      <c r="AW53" s="179"/>
      <c r="AX53" s="179"/>
      <c r="AY53" s="179"/>
      <c r="AZ53" s="179"/>
      <c r="BA53" s="179"/>
      <c r="BB53" s="179"/>
      <c r="BC53" s="179"/>
      <c r="BD53" s="179"/>
      <c r="BE53" s="179"/>
    </row>
    <row r="54" spans="1:57">
      <c r="A54" s="179"/>
      <c r="B54" s="18"/>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79"/>
      <c r="AL54" s="179"/>
      <c r="AM54" s="179"/>
      <c r="AN54" s="179"/>
      <c r="AO54" s="179"/>
      <c r="AP54" s="179"/>
      <c r="AQ54" s="179"/>
      <c r="AR54" s="18"/>
      <c r="AS54" s="179"/>
      <c r="AT54" s="179"/>
      <c r="AU54" s="179"/>
      <c r="AV54" s="179"/>
      <c r="AW54" s="179"/>
      <c r="AX54" s="179"/>
      <c r="AY54" s="179"/>
      <c r="AZ54" s="179"/>
      <c r="BA54" s="179"/>
      <c r="BB54" s="179"/>
      <c r="BC54" s="179"/>
      <c r="BD54" s="179"/>
      <c r="BE54" s="179"/>
    </row>
    <row r="55" spans="1:57">
      <c r="A55" s="179"/>
      <c r="B55" s="18"/>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79"/>
      <c r="AL55" s="179"/>
      <c r="AM55" s="179"/>
      <c r="AN55" s="179"/>
      <c r="AO55" s="179"/>
      <c r="AP55" s="179"/>
      <c r="AQ55" s="179"/>
      <c r="AR55" s="18"/>
      <c r="AS55" s="179"/>
      <c r="AT55" s="179"/>
      <c r="AU55" s="179"/>
      <c r="AV55" s="179"/>
      <c r="AW55" s="179"/>
      <c r="AX55" s="179"/>
      <c r="AY55" s="179"/>
      <c r="AZ55" s="179"/>
      <c r="BA55" s="179"/>
      <c r="BB55" s="179"/>
      <c r="BC55" s="179"/>
      <c r="BD55" s="179"/>
      <c r="BE55" s="179"/>
    </row>
    <row r="56" spans="1:57">
      <c r="A56" s="179"/>
      <c r="B56" s="18"/>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c r="AK56" s="179"/>
      <c r="AL56" s="179"/>
      <c r="AM56" s="179"/>
      <c r="AN56" s="179"/>
      <c r="AO56" s="179"/>
      <c r="AP56" s="179"/>
      <c r="AQ56" s="179"/>
      <c r="AR56" s="18"/>
      <c r="AS56" s="179"/>
      <c r="AT56" s="179"/>
      <c r="AU56" s="179"/>
      <c r="AV56" s="179"/>
      <c r="AW56" s="179"/>
      <c r="AX56" s="179"/>
      <c r="AY56" s="179"/>
      <c r="AZ56" s="179"/>
      <c r="BA56" s="179"/>
      <c r="BB56" s="179"/>
      <c r="BC56" s="179"/>
      <c r="BD56" s="179"/>
      <c r="BE56" s="179"/>
    </row>
    <row r="57" spans="1:57">
      <c r="A57" s="179"/>
      <c r="B57" s="18"/>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c r="AI57" s="179"/>
      <c r="AJ57" s="179"/>
      <c r="AK57" s="179"/>
      <c r="AL57" s="179"/>
      <c r="AM57" s="179"/>
      <c r="AN57" s="179"/>
      <c r="AO57" s="179"/>
      <c r="AP57" s="179"/>
      <c r="AQ57" s="179"/>
      <c r="AR57" s="18"/>
      <c r="AS57" s="179"/>
      <c r="AT57" s="179"/>
      <c r="AU57" s="179"/>
      <c r="AV57" s="179"/>
      <c r="AW57" s="179"/>
      <c r="AX57" s="179"/>
      <c r="AY57" s="179"/>
      <c r="AZ57" s="179"/>
      <c r="BA57" s="179"/>
      <c r="BB57" s="179"/>
      <c r="BC57" s="179"/>
      <c r="BD57" s="179"/>
      <c r="BE57" s="179"/>
    </row>
    <row r="58" spans="1:57">
      <c r="A58" s="179"/>
      <c r="B58" s="18"/>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9"/>
      <c r="AL58" s="179"/>
      <c r="AM58" s="179"/>
      <c r="AN58" s="179"/>
      <c r="AO58" s="179"/>
      <c r="AP58" s="179"/>
      <c r="AQ58" s="179"/>
      <c r="AR58" s="18"/>
      <c r="AS58" s="179"/>
      <c r="AT58" s="179"/>
      <c r="AU58" s="179"/>
      <c r="AV58" s="179"/>
      <c r="AW58" s="179"/>
      <c r="AX58" s="179"/>
      <c r="AY58" s="179"/>
      <c r="AZ58" s="179"/>
      <c r="BA58" s="179"/>
      <c r="BB58" s="179"/>
      <c r="BC58" s="179"/>
      <c r="BD58" s="179"/>
      <c r="BE58" s="179"/>
    </row>
    <row r="59" spans="1:57">
      <c r="A59" s="179"/>
      <c r="B59" s="18"/>
      <c r="C59" s="179"/>
      <c r="D59" s="179"/>
      <c r="E59" s="179"/>
      <c r="F59" s="179"/>
      <c r="G59" s="179"/>
      <c r="H59" s="179"/>
      <c r="I59" s="179"/>
      <c r="J59" s="179"/>
      <c r="K59" s="179"/>
      <c r="L59" s="179"/>
      <c r="M59" s="179"/>
      <c r="N59" s="179"/>
      <c r="O59" s="179"/>
      <c r="P59" s="179"/>
      <c r="Q59" s="179"/>
      <c r="R59" s="179"/>
      <c r="S59" s="179"/>
      <c r="T59" s="179"/>
      <c r="U59" s="179"/>
      <c r="V59" s="179"/>
      <c r="W59" s="179"/>
      <c r="X59" s="179"/>
      <c r="Y59" s="179"/>
      <c r="Z59" s="179"/>
      <c r="AA59" s="179"/>
      <c r="AB59" s="179"/>
      <c r="AC59" s="179"/>
      <c r="AD59" s="179"/>
      <c r="AE59" s="179"/>
      <c r="AF59" s="179"/>
      <c r="AG59" s="179"/>
      <c r="AH59" s="179"/>
      <c r="AI59" s="179"/>
      <c r="AJ59" s="179"/>
      <c r="AK59" s="179"/>
      <c r="AL59" s="179"/>
      <c r="AM59" s="179"/>
      <c r="AN59" s="179"/>
      <c r="AO59" s="179"/>
      <c r="AP59" s="179"/>
      <c r="AQ59" s="179"/>
      <c r="AR59" s="18"/>
      <c r="AS59" s="179"/>
      <c r="AT59" s="179"/>
      <c r="AU59" s="179"/>
      <c r="AV59" s="179"/>
      <c r="AW59" s="179"/>
      <c r="AX59" s="179"/>
      <c r="AY59" s="179"/>
      <c r="AZ59" s="179"/>
      <c r="BA59" s="179"/>
      <c r="BB59" s="179"/>
      <c r="BC59" s="179"/>
      <c r="BD59" s="179"/>
      <c r="BE59" s="179"/>
    </row>
    <row r="60" spans="1:57" s="2" customFormat="1" ht="12.75">
      <c r="A60" s="182"/>
      <c r="B60" s="28"/>
      <c r="C60" s="182"/>
      <c r="D60" s="41" t="s">
        <v>50</v>
      </c>
      <c r="E60" s="181"/>
      <c r="F60" s="181"/>
      <c r="G60" s="181"/>
      <c r="H60" s="181"/>
      <c r="I60" s="181"/>
      <c r="J60" s="181"/>
      <c r="K60" s="181"/>
      <c r="L60" s="181"/>
      <c r="M60" s="181"/>
      <c r="N60" s="181"/>
      <c r="O60" s="181"/>
      <c r="P60" s="181"/>
      <c r="Q60" s="181"/>
      <c r="R60" s="181"/>
      <c r="S60" s="181"/>
      <c r="T60" s="181"/>
      <c r="U60" s="181"/>
      <c r="V60" s="41" t="s">
        <v>51</v>
      </c>
      <c r="W60" s="181"/>
      <c r="X60" s="181"/>
      <c r="Y60" s="181"/>
      <c r="Z60" s="181"/>
      <c r="AA60" s="181"/>
      <c r="AB60" s="181"/>
      <c r="AC60" s="181"/>
      <c r="AD60" s="181"/>
      <c r="AE60" s="181"/>
      <c r="AF60" s="181"/>
      <c r="AG60" s="181"/>
      <c r="AH60" s="41" t="s">
        <v>50</v>
      </c>
      <c r="AI60" s="181"/>
      <c r="AJ60" s="181"/>
      <c r="AK60" s="181"/>
      <c r="AL60" s="181"/>
      <c r="AM60" s="41" t="s">
        <v>51</v>
      </c>
      <c r="AN60" s="181"/>
      <c r="AO60" s="181"/>
      <c r="AP60" s="182"/>
      <c r="AQ60" s="182"/>
      <c r="AR60" s="28"/>
      <c r="AS60" s="37"/>
      <c r="AT60" s="37"/>
      <c r="AU60" s="37"/>
      <c r="AV60" s="37"/>
      <c r="AW60" s="37"/>
      <c r="AX60" s="37"/>
      <c r="AY60" s="37"/>
      <c r="AZ60" s="37"/>
      <c r="BA60" s="37"/>
      <c r="BB60" s="37"/>
      <c r="BC60" s="37"/>
      <c r="BD60" s="37"/>
      <c r="BE60" s="182"/>
    </row>
    <row r="61" spans="1:57">
      <c r="A61" s="179"/>
      <c r="B61" s="18"/>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8"/>
      <c r="AS61" s="179"/>
      <c r="AT61" s="179"/>
      <c r="AU61" s="179"/>
      <c r="AV61" s="179"/>
      <c r="AW61" s="179"/>
      <c r="AX61" s="179"/>
      <c r="AY61" s="179"/>
      <c r="AZ61" s="179"/>
      <c r="BA61" s="179"/>
      <c r="BB61" s="179"/>
      <c r="BC61" s="179"/>
      <c r="BD61" s="179"/>
      <c r="BE61" s="179"/>
    </row>
    <row r="62" spans="1:57">
      <c r="A62" s="179"/>
      <c r="B62" s="18"/>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s="179"/>
      <c r="AM62" s="179"/>
      <c r="AN62" s="179"/>
      <c r="AO62" s="179"/>
      <c r="AP62" s="179"/>
      <c r="AQ62" s="179"/>
      <c r="AR62" s="18"/>
      <c r="AS62" s="179"/>
      <c r="AT62" s="179"/>
      <c r="AU62" s="179"/>
      <c r="AV62" s="179"/>
      <c r="AW62" s="179"/>
      <c r="AX62" s="179"/>
      <c r="AY62" s="179"/>
      <c r="AZ62" s="179"/>
      <c r="BA62" s="179"/>
      <c r="BB62" s="179"/>
      <c r="BC62" s="179"/>
      <c r="BD62" s="179"/>
      <c r="BE62" s="179"/>
    </row>
    <row r="63" spans="1:57">
      <c r="A63" s="179"/>
      <c r="B63" s="18"/>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79"/>
      <c r="AL63" s="179"/>
      <c r="AM63" s="179"/>
      <c r="AN63" s="179"/>
      <c r="AO63" s="179"/>
      <c r="AP63" s="179"/>
      <c r="AQ63" s="179"/>
      <c r="AR63" s="18"/>
      <c r="AS63" s="179"/>
      <c r="AT63" s="179"/>
      <c r="AU63" s="179"/>
      <c r="AV63" s="179"/>
      <c r="AW63" s="179"/>
      <c r="AX63" s="179"/>
      <c r="AY63" s="179"/>
      <c r="AZ63" s="179"/>
      <c r="BA63" s="179"/>
      <c r="BB63" s="179"/>
      <c r="BC63" s="179"/>
      <c r="BD63" s="179"/>
      <c r="BE63" s="179"/>
    </row>
    <row r="64" spans="1:57" s="2" customFormat="1" ht="12.75">
      <c r="A64" s="182"/>
      <c r="B64" s="28"/>
      <c r="C64" s="182"/>
      <c r="D64" s="38" t="s">
        <v>52</v>
      </c>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38" t="s">
        <v>53</v>
      </c>
      <c r="AI64" s="42"/>
      <c r="AJ64" s="42"/>
      <c r="AK64" s="42"/>
      <c r="AL64" s="42"/>
      <c r="AM64" s="42"/>
      <c r="AN64" s="42"/>
      <c r="AO64" s="42"/>
      <c r="AP64" s="182"/>
      <c r="AQ64" s="182"/>
      <c r="AR64" s="28"/>
      <c r="AS64" s="37"/>
      <c r="AT64" s="37"/>
      <c r="AU64" s="37"/>
      <c r="AV64" s="37"/>
      <c r="AW64" s="37"/>
      <c r="AX64" s="37"/>
      <c r="AY64" s="37"/>
      <c r="AZ64" s="37"/>
      <c r="BA64" s="37"/>
      <c r="BB64" s="37"/>
      <c r="BC64" s="37"/>
      <c r="BD64" s="37"/>
      <c r="BE64" s="182"/>
    </row>
    <row r="65" spans="1:57">
      <c r="A65" s="179"/>
      <c r="B65" s="18"/>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79"/>
      <c r="AL65" s="179"/>
      <c r="AM65" s="179"/>
      <c r="AN65" s="179"/>
      <c r="AO65" s="179"/>
      <c r="AP65" s="179"/>
      <c r="AQ65" s="179"/>
      <c r="AR65" s="18"/>
      <c r="AS65" s="179"/>
      <c r="AT65" s="179"/>
      <c r="AU65" s="179"/>
      <c r="AV65" s="179"/>
      <c r="AW65" s="179"/>
      <c r="AX65" s="179"/>
      <c r="AY65" s="179"/>
      <c r="AZ65" s="179"/>
      <c r="BA65" s="179"/>
      <c r="BB65" s="179"/>
      <c r="BC65" s="179"/>
      <c r="BD65" s="179"/>
      <c r="BE65" s="179"/>
    </row>
    <row r="66" spans="1:57">
      <c r="A66" s="179"/>
      <c r="B66" s="18"/>
      <c r="C66" s="179"/>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79"/>
      <c r="AB66" s="179"/>
      <c r="AC66" s="179"/>
      <c r="AD66" s="179"/>
      <c r="AE66" s="179"/>
      <c r="AF66" s="179"/>
      <c r="AG66" s="179"/>
      <c r="AH66" s="179"/>
      <c r="AI66" s="179"/>
      <c r="AJ66" s="179"/>
      <c r="AK66" s="179"/>
      <c r="AL66" s="179"/>
      <c r="AM66" s="179"/>
      <c r="AN66" s="179"/>
      <c r="AO66" s="179"/>
      <c r="AP66" s="179"/>
      <c r="AQ66" s="179"/>
      <c r="AR66" s="18"/>
      <c r="AS66" s="179"/>
      <c r="AT66" s="179"/>
      <c r="AU66" s="179"/>
      <c r="AV66" s="179"/>
      <c r="AW66" s="179"/>
      <c r="AX66" s="179"/>
      <c r="AY66" s="179"/>
      <c r="AZ66" s="179"/>
      <c r="BA66" s="179"/>
      <c r="BB66" s="179"/>
      <c r="BC66" s="179"/>
      <c r="BD66" s="179"/>
      <c r="BE66" s="179"/>
    </row>
    <row r="67" spans="1:57">
      <c r="A67" s="179"/>
      <c r="B67" s="18"/>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79"/>
      <c r="AL67" s="179"/>
      <c r="AM67" s="179"/>
      <c r="AN67" s="179"/>
      <c r="AO67" s="179"/>
      <c r="AP67" s="179"/>
      <c r="AQ67" s="179"/>
      <c r="AR67" s="18"/>
      <c r="AS67" s="179"/>
      <c r="AT67" s="179"/>
      <c r="AU67" s="179"/>
      <c r="AV67" s="179"/>
      <c r="AW67" s="179"/>
      <c r="AX67" s="179"/>
      <c r="AY67" s="179"/>
      <c r="AZ67" s="179"/>
      <c r="BA67" s="179"/>
      <c r="BB67" s="179"/>
      <c r="BC67" s="179"/>
      <c r="BD67" s="179"/>
      <c r="BE67" s="179"/>
    </row>
    <row r="68" spans="1:57">
      <c r="A68" s="179"/>
      <c r="B68" s="18"/>
      <c r="C68" s="179"/>
      <c r="D68" s="179"/>
      <c r="E68" s="179"/>
      <c r="F68" s="179"/>
      <c r="G68" s="179"/>
      <c r="H68" s="179"/>
      <c r="I68" s="179"/>
      <c r="J68" s="179"/>
      <c r="K68" s="179"/>
      <c r="L68" s="179"/>
      <c r="M68" s="179"/>
      <c r="N68" s="179"/>
      <c r="O68" s="179"/>
      <c r="P68" s="179"/>
      <c r="Q68" s="179"/>
      <c r="R68" s="179"/>
      <c r="S68" s="179"/>
      <c r="T68" s="179"/>
      <c r="U68" s="179"/>
      <c r="V68" s="179"/>
      <c r="W68" s="179"/>
      <c r="X68" s="179"/>
      <c r="Y68" s="179"/>
      <c r="Z68" s="179"/>
      <c r="AA68" s="179"/>
      <c r="AB68" s="179"/>
      <c r="AC68" s="179"/>
      <c r="AD68" s="179"/>
      <c r="AE68" s="179"/>
      <c r="AF68" s="179"/>
      <c r="AG68" s="179"/>
      <c r="AH68" s="179"/>
      <c r="AI68" s="179"/>
      <c r="AJ68" s="179"/>
      <c r="AK68" s="179"/>
      <c r="AL68" s="179"/>
      <c r="AM68" s="179"/>
      <c r="AN68" s="179"/>
      <c r="AO68" s="179"/>
      <c r="AP68" s="179"/>
      <c r="AQ68" s="179"/>
      <c r="AR68" s="18"/>
      <c r="AS68" s="179"/>
      <c r="AT68" s="179"/>
      <c r="AU68" s="179"/>
      <c r="AV68" s="179"/>
      <c r="AW68" s="179"/>
      <c r="AX68" s="179"/>
      <c r="AY68" s="179"/>
      <c r="AZ68" s="179"/>
      <c r="BA68" s="179"/>
      <c r="BB68" s="179"/>
      <c r="BC68" s="179"/>
      <c r="BD68" s="179"/>
      <c r="BE68" s="179"/>
    </row>
    <row r="69" spans="1:57">
      <c r="A69" s="179"/>
      <c r="B69" s="18"/>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79"/>
      <c r="AL69" s="179"/>
      <c r="AM69" s="179"/>
      <c r="AN69" s="179"/>
      <c r="AO69" s="179"/>
      <c r="AP69" s="179"/>
      <c r="AQ69" s="179"/>
      <c r="AR69" s="18"/>
      <c r="AS69" s="179"/>
      <c r="AT69" s="179"/>
      <c r="AU69" s="179"/>
      <c r="AV69" s="179"/>
      <c r="AW69" s="179"/>
      <c r="AX69" s="179"/>
      <c r="AY69" s="179"/>
      <c r="AZ69" s="179"/>
      <c r="BA69" s="179"/>
      <c r="BB69" s="179"/>
      <c r="BC69" s="179"/>
      <c r="BD69" s="179"/>
      <c r="BE69" s="179"/>
    </row>
    <row r="70" spans="1:57">
      <c r="A70" s="179"/>
      <c r="B70" s="18"/>
      <c r="C70" s="179"/>
      <c r="D70" s="179"/>
      <c r="E70" s="179"/>
      <c r="F70" s="179"/>
      <c r="G70" s="179"/>
      <c r="H70" s="179"/>
      <c r="I70" s="179"/>
      <c r="J70" s="179"/>
      <c r="K70" s="179"/>
      <c r="L70" s="179"/>
      <c r="M70" s="179"/>
      <c r="N70" s="179"/>
      <c r="O70" s="179"/>
      <c r="P70" s="179"/>
      <c r="Q70" s="179"/>
      <c r="R70" s="179"/>
      <c r="S70" s="179"/>
      <c r="T70" s="179"/>
      <c r="U70" s="179"/>
      <c r="V70" s="179"/>
      <c r="W70" s="179"/>
      <c r="X70" s="179"/>
      <c r="Y70" s="179"/>
      <c r="Z70" s="179"/>
      <c r="AA70" s="179"/>
      <c r="AB70" s="179"/>
      <c r="AC70" s="179"/>
      <c r="AD70" s="179"/>
      <c r="AE70" s="179"/>
      <c r="AF70" s="179"/>
      <c r="AG70" s="179"/>
      <c r="AH70" s="179"/>
      <c r="AI70" s="179"/>
      <c r="AJ70" s="179"/>
      <c r="AK70" s="179"/>
      <c r="AL70" s="179"/>
      <c r="AM70" s="179"/>
      <c r="AN70" s="179"/>
      <c r="AO70" s="179"/>
      <c r="AP70" s="179"/>
      <c r="AQ70" s="179"/>
      <c r="AR70" s="18"/>
      <c r="AS70" s="179"/>
      <c r="AT70" s="179"/>
      <c r="AU70" s="179"/>
      <c r="AV70" s="179"/>
      <c r="AW70" s="179"/>
      <c r="AX70" s="179"/>
      <c r="AY70" s="179"/>
      <c r="AZ70" s="179"/>
      <c r="BA70" s="179"/>
      <c r="BB70" s="179"/>
      <c r="BC70" s="179"/>
      <c r="BD70" s="179"/>
      <c r="BE70" s="179"/>
    </row>
    <row r="71" spans="1:57">
      <c r="A71" s="179"/>
      <c r="B71" s="18"/>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79"/>
      <c r="AL71" s="179"/>
      <c r="AM71" s="179"/>
      <c r="AN71" s="179"/>
      <c r="AO71" s="179"/>
      <c r="AP71" s="179"/>
      <c r="AQ71" s="179"/>
      <c r="AR71" s="18"/>
      <c r="AS71" s="179"/>
      <c r="AT71" s="179"/>
      <c r="AU71" s="179"/>
      <c r="AV71" s="179"/>
      <c r="AW71" s="179"/>
      <c r="AX71" s="179"/>
      <c r="AY71" s="179"/>
      <c r="AZ71" s="179"/>
      <c r="BA71" s="179"/>
      <c r="BB71" s="179"/>
      <c r="BC71" s="179"/>
      <c r="BD71" s="179"/>
      <c r="BE71" s="179"/>
    </row>
    <row r="72" spans="1:57">
      <c r="A72" s="179"/>
      <c r="B72" s="18"/>
      <c r="C72" s="179"/>
      <c r="D72" s="179"/>
      <c r="E72" s="179"/>
      <c r="F72" s="179"/>
      <c r="G72" s="179"/>
      <c r="H72" s="179"/>
      <c r="I72" s="179"/>
      <c r="J72" s="179"/>
      <c r="K72" s="179"/>
      <c r="L72" s="179"/>
      <c r="M72" s="179"/>
      <c r="N72" s="179"/>
      <c r="O72" s="179"/>
      <c r="P72" s="179"/>
      <c r="Q72" s="179"/>
      <c r="R72" s="179"/>
      <c r="S72" s="179"/>
      <c r="T72" s="179"/>
      <c r="U72" s="179"/>
      <c r="V72" s="179"/>
      <c r="W72" s="179"/>
      <c r="X72" s="179"/>
      <c r="Y72" s="179"/>
      <c r="Z72" s="179"/>
      <c r="AA72" s="179"/>
      <c r="AB72" s="179"/>
      <c r="AC72" s="179"/>
      <c r="AD72" s="179"/>
      <c r="AE72" s="179"/>
      <c r="AF72" s="179"/>
      <c r="AG72" s="179"/>
      <c r="AH72" s="179"/>
      <c r="AI72" s="179"/>
      <c r="AJ72" s="179"/>
      <c r="AK72" s="179"/>
      <c r="AL72" s="179"/>
      <c r="AM72" s="179"/>
      <c r="AN72" s="179"/>
      <c r="AO72" s="179"/>
      <c r="AP72" s="179"/>
      <c r="AQ72" s="179"/>
      <c r="AR72" s="18"/>
      <c r="AS72" s="179"/>
      <c r="AT72" s="179"/>
      <c r="AU72" s="179"/>
      <c r="AV72" s="179"/>
      <c r="AW72" s="179"/>
      <c r="AX72" s="179"/>
      <c r="AY72" s="179"/>
      <c r="AZ72" s="179"/>
      <c r="BA72" s="179"/>
      <c r="BB72" s="179"/>
      <c r="BC72" s="179"/>
      <c r="BD72" s="179"/>
      <c r="BE72" s="179"/>
    </row>
    <row r="73" spans="1:57">
      <c r="A73" s="179"/>
      <c r="B73" s="18"/>
      <c r="C73" s="179"/>
      <c r="D73" s="179"/>
      <c r="E73" s="179"/>
      <c r="F73" s="179"/>
      <c r="G73" s="179"/>
      <c r="H73" s="179"/>
      <c r="I73" s="179"/>
      <c r="J73" s="179"/>
      <c r="K73" s="179"/>
      <c r="L73" s="179"/>
      <c r="M73" s="179"/>
      <c r="N73" s="179"/>
      <c r="O73" s="179"/>
      <c r="P73" s="179"/>
      <c r="Q73" s="179"/>
      <c r="R73" s="179"/>
      <c r="S73" s="179"/>
      <c r="T73" s="179"/>
      <c r="U73" s="179"/>
      <c r="V73" s="179"/>
      <c r="W73" s="179"/>
      <c r="X73" s="179"/>
      <c r="Y73" s="179"/>
      <c r="Z73" s="179"/>
      <c r="AA73" s="179"/>
      <c r="AB73" s="179"/>
      <c r="AC73" s="179"/>
      <c r="AD73" s="179"/>
      <c r="AE73" s="179"/>
      <c r="AF73" s="179"/>
      <c r="AG73" s="179"/>
      <c r="AH73" s="179"/>
      <c r="AI73" s="179"/>
      <c r="AJ73" s="179"/>
      <c r="AK73" s="179"/>
      <c r="AL73" s="179"/>
      <c r="AM73" s="179"/>
      <c r="AN73" s="179"/>
      <c r="AO73" s="179"/>
      <c r="AP73" s="179"/>
      <c r="AQ73" s="179"/>
      <c r="AR73" s="18"/>
      <c r="AS73" s="179"/>
      <c r="AT73" s="179"/>
      <c r="AU73" s="179"/>
      <c r="AV73" s="179"/>
      <c r="AW73" s="179"/>
      <c r="AX73" s="179"/>
      <c r="AY73" s="179"/>
      <c r="AZ73" s="179"/>
      <c r="BA73" s="179"/>
      <c r="BB73" s="179"/>
      <c r="BC73" s="179"/>
      <c r="BD73" s="179"/>
      <c r="BE73" s="179"/>
    </row>
    <row r="74" spans="1:57">
      <c r="A74" s="179"/>
      <c r="B74" s="18"/>
      <c r="C74" s="179"/>
      <c r="D74" s="179"/>
      <c r="E74" s="179"/>
      <c r="F74" s="179"/>
      <c r="G74" s="179"/>
      <c r="H74" s="179"/>
      <c r="I74" s="179"/>
      <c r="J74" s="179"/>
      <c r="K74" s="179"/>
      <c r="L74" s="179"/>
      <c r="M74" s="179"/>
      <c r="N74" s="179"/>
      <c r="O74" s="179"/>
      <c r="P74" s="179"/>
      <c r="Q74" s="179"/>
      <c r="R74" s="179"/>
      <c r="S74" s="179"/>
      <c r="T74" s="179"/>
      <c r="U74" s="179"/>
      <c r="V74" s="179"/>
      <c r="W74" s="179"/>
      <c r="X74" s="179"/>
      <c r="Y74" s="179"/>
      <c r="Z74" s="179"/>
      <c r="AA74" s="179"/>
      <c r="AB74" s="179"/>
      <c r="AC74" s="179"/>
      <c r="AD74" s="179"/>
      <c r="AE74" s="179"/>
      <c r="AF74" s="179"/>
      <c r="AG74" s="179"/>
      <c r="AH74" s="179"/>
      <c r="AI74" s="179"/>
      <c r="AJ74" s="179"/>
      <c r="AK74" s="179"/>
      <c r="AL74" s="179"/>
      <c r="AM74" s="179"/>
      <c r="AN74" s="179"/>
      <c r="AO74" s="179"/>
      <c r="AP74" s="179"/>
      <c r="AQ74" s="179"/>
      <c r="AR74" s="18"/>
      <c r="AS74" s="179"/>
      <c r="AT74" s="179"/>
      <c r="AU74" s="179"/>
      <c r="AV74" s="179"/>
      <c r="AW74" s="179"/>
      <c r="AX74" s="179"/>
      <c r="AY74" s="179"/>
      <c r="AZ74" s="179"/>
      <c r="BA74" s="179"/>
      <c r="BB74" s="179"/>
      <c r="BC74" s="179"/>
      <c r="BD74" s="179"/>
      <c r="BE74" s="179"/>
    </row>
    <row r="75" spans="1:57" s="2" customFormat="1" ht="12.75">
      <c r="A75" s="182"/>
      <c r="B75" s="28"/>
      <c r="C75" s="182"/>
      <c r="D75" s="41" t="s">
        <v>50</v>
      </c>
      <c r="E75" s="181"/>
      <c r="F75" s="181"/>
      <c r="G75" s="181"/>
      <c r="H75" s="181"/>
      <c r="I75" s="181"/>
      <c r="J75" s="181"/>
      <c r="K75" s="181"/>
      <c r="L75" s="181"/>
      <c r="M75" s="181"/>
      <c r="N75" s="181"/>
      <c r="O75" s="181"/>
      <c r="P75" s="181"/>
      <c r="Q75" s="181"/>
      <c r="R75" s="181"/>
      <c r="S75" s="181"/>
      <c r="T75" s="181"/>
      <c r="U75" s="181"/>
      <c r="V75" s="41" t="s">
        <v>51</v>
      </c>
      <c r="W75" s="181"/>
      <c r="X75" s="181"/>
      <c r="Y75" s="181"/>
      <c r="Z75" s="181"/>
      <c r="AA75" s="181"/>
      <c r="AB75" s="181"/>
      <c r="AC75" s="181"/>
      <c r="AD75" s="181"/>
      <c r="AE75" s="181"/>
      <c r="AF75" s="181"/>
      <c r="AG75" s="181"/>
      <c r="AH75" s="41" t="s">
        <v>50</v>
      </c>
      <c r="AI75" s="181"/>
      <c r="AJ75" s="181"/>
      <c r="AK75" s="181"/>
      <c r="AL75" s="181"/>
      <c r="AM75" s="41" t="s">
        <v>51</v>
      </c>
      <c r="AN75" s="181"/>
      <c r="AO75" s="181"/>
      <c r="AP75" s="182"/>
      <c r="AQ75" s="182"/>
      <c r="AR75" s="28"/>
      <c r="AS75" s="37"/>
      <c r="AT75" s="37"/>
      <c r="AU75" s="37"/>
      <c r="AV75" s="37"/>
      <c r="AW75" s="37"/>
      <c r="AX75" s="37"/>
      <c r="AY75" s="37"/>
      <c r="AZ75" s="37"/>
      <c r="BA75" s="37"/>
      <c r="BB75" s="37"/>
      <c r="BC75" s="37"/>
      <c r="BD75" s="37"/>
      <c r="BE75" s="182"/>
    </row>
    <row r="76" spans="1:57" s="2" customFormat="1">
      <c r="A76" s="182"/>
      <c r="B76" s="28"/>
      <c r="C76" s="182"/>
      <c r="D76" s="182"/>
      <c r="E76" s="182"/>
      <c r="F76" s="182"/>
      <c r="G76" s="182"/>
      <c r="H76" s="182"/>
      <c r="I76" s="182"/>
      <c r="J76" s="182"/>
      <c r="K76" s="182"/>
      <c r="L76" s="182"/>
      <c r="M76" s="182"/>
      <c r="N76" s="182"/>
      <c r="O76" s="182"/>
      <c r="P76" s="182"/>
      <c r="Q76" s="182"/>
      <c r="R76" s="182"/>
      <c r="S76" s="182"/>
      <c r="T76" s="182"/>
      <c r="U76" s="182"/>
      <c r="V76" s="182"/>
      <c r="W76" s="182"/>
      <c r="X76" s="182"/>
      <c r="Y76" s="182"/>
      <c r="Z76" s="182"/>
      <c r="AA76" s="182"/>
      <c r="AB76" s="182"/>
      <c r="AC76" s="182"/>
      <c r="AD76" s="182"/>
      <c r="AE76" s="182"/>
      <c r="AF76" s="182"/>
      <c r="AG76" s="182"/>
      <c r="AH76" s="182"/>
      <c r="AI76" s="182"/>
      <c r="AJ76" s="182"/>
      <c r="AK76" s="182"/>
      <c r="AL76" s="182"/>
      <c r="AM76" s="182"/>
      <c r="AN76" s="182"/>
      <c r="AO76" s="182"/>
      <c r="AP76" s="182"/>
      <c r="AQ76" s="182"/>
      <c r="AR76" s="28"/>
      <c r="AS76" s="37"/>
      <c r="AT76" s="37"/>
      <c r="AU76" s="37"/>
      <c r="AV76" s="37"/>
      <c r="AW76" s="37"/>
      <c r="AX76" s="37"/>
      <c r="AY76" s="37"/>
      <c r="AZ76" s="37"/>
      <c r="BA76" s="37"/>
      <c r="BB76" s="37"/>
      <c r="BC76" s="37"/>
      <c r="BD76" s="37"/>
      <c r="BE76" s="182"/>
    </row>
    <row r="77" spans="1:57" s="2" customFormat="1" ht="6.95" customHeight="1">
      <c r="A77" s="182"/>
      <c r="B77" s="43"/>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28"/>
      <c r="AS77" s="37"/>
      <c r="AT77" s="37"/>
      <c r="AU77" s="37"/>
      <c r="AV77" s="37"/>
      <c r="AW77" s="37"/>
      <c r="AX77" s="37"/>
      <c r="AY77" s="37"/>
      <c r="AZ77" s="37"/>
      <c r="BA77" s="37"/>
      <c r="BB77" s="37"/>
      <c r="BC77" s="37"/>
      <c r="BD77" s="37"/>
      <c r="BE77" s="182"/>
    </row>
    <row r="78" spans="1:57">
      <c r="A78" s="179"/>
      <c r="B78" s="179"/>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79"/>
      <c r="AL78" s="179"/>
      <c r="AM78" s="179"/>
      <c r="AN78" s="179"/>
      <c r="AO78" s="179"/>
      <c r="AP78" s="179"/>
      <c r="AQ78" s="179"/>
      <c r="AR78" s="179"/>
      <c r="AS78" s="179"/>
      <c r="AT78" s="179"/>
      <c r="AU78" s="179"/>
      <c r="AV78" s="179"/>
      <c r="AW78" s="179"/>
      <c r="AX78" s="179"/>
      <c r="AY78" s="179"/>
      <c r="AZ78" s="179"/>
      <c r="BA78" s="179"/>
      <c r="BB78" s="179"/>
      <c r="BC78" s="179"/>
      <c r="BD78" s="179"/>
      <c r="BE78" s="179"/>
    </row>
    <row r="79" spans="1:57">
      <c r="A79" s="179"/>
      <c r="B79" s="179"/>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79"/>
      <c r="AL79" s="179"/>
      <c r="AM79" s="179"/>
      <c r="AN79" s="179"/>
      <c r="AO79" s="179"/>
      <c r="AP79" s="179"/>
      <c r="AQ79" s="179"/>
      <c r="AR79" s="179"/>
      <c r="AS79" s="179"/>
      <c r="AT79" s="179"/>
      <c r="AU79" s="179"/>
      <c r="AV79" s="179"/>
      <c r="AW79" s="179"/>
      <c r="AX79" s="179"/>
      <c r="AY79" s="179"/>
      <c r="AZ79" s="179"/>
      <c r="BA79" s="179"/>
      <c r="BB79" s="179"/>
      <c r="BC79" s="179"/>
      <c r="BD79" s="179"/>
      <c r="BE79" s="179"/>
    </row>
    <row r="80" spans="1:57">
      <c r="A80" s="179"/>
      <c r="B80" s="179"/>
      <c r="C80" s="179"/>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79"/>
      <c r="AL80" s="179"/>
      <c r="AM80" s="179"/>
      <c r="AN80" s="179"/>
      <c r="AO80" s="179"/>
      <c r="AP80" s="179"/>
      <c r="AQ80" s="179"/>
      <c r="AR80" s="179"/>
      <c r="AS80" s="179"/>
      <c r="AT80" s="179"/>
      <c r="AU80" s="179"/>
      <c r="AV80" s="179"/>
      <c r="AW80" s="179"/>
      <c r="AX80" s="179"/>
      <c r="AY80" s="179"/>
      <c r="AZ80" s="179"/>
      <c r="BA80" s="179"/>
      <c r="BB80" s="179"/>
      <c r="BC80" s="179"/>
      <c r="BD80" s="179"/>
      <c r="BE80" s="179"/>
    </row>
    <row r="81" spans="1:91" s="2" customFormat="1" ht="6.95" customHeight="1">
      <c r="A81" s="182"/>
      <c r="B81" s="45"/>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28"/>
      <c r="AS81" s="37"/>
      <c r="AT81" s="37"/>
      <c r="AU81" s="37"/>
      <c r="AV81" s="37"/>
      <c r="AW81" s="37"/>
      <c r="AX81" s="37"/>
      <c r="AY81" s="37"/>
      <c r="AZ81" s="37"/>
      <c r="BA81" s="37"/>
      <c r="BB81" s="37"/>
      <c r="BC81" s="37"/>
      <c r="BD81" s="37"/>
      <c r="BE81" s="182"/>
    </row>
    <row r="82" spans="1:91" s="2" customFormat="1" ht="24.95" customHeight="1">
      <c r="A82" s="182"/>
      <c r="B82" s="28"/>
      <c r="C82" s="19" t="s">
        <v>54</v>
      </c>
      <c r="D82" s="182"/>
      <c r="E82" s="182"/>
      <c r="F82" s="182"/>
      <c r="G82" s="182"/>
      <c r="H82" s="182"/>
      <c r="I82" s="182"/>
      <c r="J82" s="182"/>
      <c r="K82" s="182"/>
      <c r="L82" s="182"/>
      <c r="M82" s="182"/>
      <c r="N82" s="182"/>
      <c r="O82" s="182"/>
      <c r="P82" s="182"/>
      <c r="Q82" s="182"/>
      <c r="R82" s="182"/>
      <c r="S82" s="182"/>
      <c r="T82" s="182"/>
      <c r="U82" s="182"/>
      <c r="V82" s="182"/>
      <c r="W82" s="182"/>
      <c r="X82" s="182"/>
      <c r="Y82" s="182"/>
      <c r="Z82" s="182"/>
      <c r="AA82" s="182"/>
      <c r="AB82" s="182"/>
      <c r="AC82" s="182"/>
      <c r="AD82" s="182"/>
      <c r="AE82" s="182"/>
      <c r="AF82" s="182"/>
      <c r="AG82" s="182"/>
      <c r="AH82" s="182"/>
      <c r="AI82" s="182"/>
      <c r="AJ82" s="182"/>
      <c r="AK82" s="182"/>
      <c r="AL82" s="182"/>
      <c r="AM82" s="182"/>
      <c r="AN82" s="182"/>
      <c r="AO82" s="182"/>
      <c r="AP82" s="182"/>
      <c r="AQ82" s="182"/>
      <c r="AR82" s="28"/>
      <c r="AS82" s="37"/>
      <c r="AT82" s="37"/>
      <c r="AU82" s="37"/>
      <c r="AV82" s="37"/>
      <c r="AW82" s="37"/>
      <c r="AX82" s="37"/>
      <c r="AY82" s="37"/>
      <c r="AZ82" s="37"/>
      <c r="BA82" s="37"/>
      <c r="BB82" s="37"/>
      <c r="BC82" s="37"/>
      <c r="BD82" s="37"/>
      <c r="BE82" s="182"/>
    </row>
    <row r="83" spans="1:91" s="2" customFormat="1" ht="6.95" customHeight="1">
      <c r="A83" s="182"/>
      <c r="B83" s="28"/>
      <c r="C83" s="182"/>
      <c r="D83" s="182"/>
      <c r="E83" s="182"/>
      <c r="F83" s="182"/>
      <c r="G83" s="182"/>
      <c r="H83" s="182"/>
      <c r="I83" s="182"/>
      <c r="J83" s="182"/>
      <c r="K83" s="182"/>
      <c r="L83" s="182"/>
      <c r="M83" s="182"/>
      <c r="N83" s="182"/>
      <c r="O83" s="182"/>
      <c r="P83" s="182"/>
      <c r="Q83" s="182"/>
      <c r="R83" s="182"/>
      <c r="S83" s="182"/>
      <c r="T83" s="182"/>
      <c r="U83" s="182"/>
      <c r="V83" s="182"/>
      <c r="W83" s="182"/>
      <c r="X83" s="182"/>
      <c r="Y83" s="182"/>
      <c r="Z83" s="182"/>
      <c r="AA83" s="182"/>
      <c r="AB83" s="182"/>
      <c r="AC83" s="182"/>
      <c r="AD83" s="182"/>
      <c r="AE83" s="182"/>
      <c r="AF83" s="182"/>
      <c r="AG83" s="182"/>
      <c r="AH83" s="182"/>
      <c r="AI83" s="182"/>
      <c r="AJ83" s="182"/>
      <c r="AK83" s="182"/>
      <c r="AL83" s="182"/>
      <c r="AM83" s="182"/>
      <c r="AN83" s="182"/>
      <c r="AO83" s="182"/>
      <c r="AP83" s="182"/>
      <c r="AQ83" s="182"/>
      <c r="AR83" s="28"/>
      <c r="AS83" s="37"/>
      <c r="AT83" s="37"/>
      <c r="AU83" s="37"/>
      <c r="AV83" s="37"/>
      <c r="AW83" s="37"/>
      <c r="AX83" s="37"/>
      <c r="AY83" s="37"/>
      <c r="AZ83" s="37"/>
      <c r="BA83" s="37"/>
      <c r="BB83" s="37"/>
      <c r="BC83" s="37"/>
      <c r="BD83" s="37"/>
      <c r="BE83" s="182"/>
    </row>
    <row r="84" spans="1:91" s="4" customFormat="1" ht="12" customHeight="1">
      <c r="A84" s="175"/>
      <c r="B84" s="47"/>
      <c r="C84" s="183" t="s">
        <v>13</v>
      </c>
      <c r="D84" s="175"/>
      <c r="E84" s="175"/>
      <c r="F84" s="175"/>
      <c r="G84" s="175"/>
      <c r="H84" s="175"/>
      <c r="I84" s="175"/>
      <c r="J84" s="175"/>
      <c r="K84" s="175"/>
      <c r="L84" s="175" t="str">
        <f>K5</f>
        <v>HORICE23</v>
      </c>
      <c r="M84" s="175"/>
      <c r="N84" s="175"/>
      <c r="O84" s="175"/>
      <c r="P84" s="175"/>
      <c r="Q84" s="175"/>
      <c r="R84" s="175"/>
      <c r="S84" s="175"/>
      <c r="T84" s="175"/>
      <c r="U84" s="175"/>
      <c r="V84" s="175"/>
      <c r="W84" s="175"/>
      <c r="X84" s="175"/>
      <c r="Y84" s="175"/>
      <c r="Z84" s="175"/>
      <c r="AA84" s="175"/>
      <c r="AB84" s="175"/>
      <c r="AC84" s="175"/>
      <c r="AD84" s="175"/>
      <c r="AE84" s="175"/>
      <c r="AF84" s="175"/>
      <c r="AG84" s="175"/>
      <c r="AH84" s="175"/>
      <c r="AI84" s="175"/>
      <c r="AJ84" s="175"/>
      <c r="AK84" s="175"/>
      <c r="AL84" s="175"/>
      <c r="AM84" s="175"/>
      <c r="AN84" s="175"/>
      <c r="AO84" s="175"/>
      <c r="AP84" s="175"/>
      <c r="AQ84" s="175"/>
      <c r="AR84" s="47"/>
      <c r="AS84" s="175"/>
      <c r="AT84" s="175"/>
      <c r="AU84" s="175"/>
      <c r="AV84" s="175"/>
      <c r="AW84" s="175"/>
      <c r="AX84" s="175"/>
      <c r="AY84" s="175"/>
      <c r="AZ84" s="175"/>
      <c r="BA84" s="175"/>
      <c r="BB84" s="175"/>
      <c r="BC84" s="175"/>
      <c r="BD84" s="175"/>
      <c r="BE84" s="175"/>
    </row>
    <row r="85" spans="1:91" s="5" customFormat="1" ht="36.950000000000003" customHeight="1">
      <c r="A85" s="174"/>
      <c r="B85" s="48"/>
      <c r="C85" s="49" t="s">
        <v>16</v>
      </c>
      <c r="D85" s="174"/>
      <c r="E85" s="174"/>
      <c r="F85" s="174"/>
      <c r="G85" s="174"/>
      <c r="H85" s="174"/>
      <c r="I85" s="174"/>
      <c r="J85" s="174"/>
      <c r="K85" s="174"/>
      <c r="L85" s="330" t="str">
        <f>K6</f>
        <v>Střední škola řemesel a ZŠ-rekonstrukce kuchyně</v>
      </c>
      <c r="M85" s="331"/>
      <c r="N85" s="331"/>
      <c r="O85" s="331"/>
      <c r="P85" s="331"/>
      <c r="Q85" s="331"/>
      <c r="R85" s="331"/>
      <c r="S85" s="331"/>
      <c r="T85" s="331"/>
      <c r="U85" s="331"/>
      <c r="V85" s="331"/>
      <c r="W85" s="331"/>
      <c r="X85" s="331"/>
      <c r="Y85" s="331"/>
      <c r="Z85" s="331"/>
      <c r="AA85" s="331"/>
      <c r="AB85" s="331"/>
      <c r="AC85" s="331"/>
      <c r="AD85" s="331"/>
      <c r="AE85" s="331"/>
      <c r="AF85" s="331"/>
      <c r="AG85" s="331"/>
      <c r="AH85" s="331"/>
      <c r="AI85" s="331"/>
      <c r="AJ85" s="331"/>
      <c r="AK85" s="174"/>
      <c r="AL85" s="174"/>
      <c r="AM85" s="174"/>
      <c r="AN85" s="174"/>
      <c r="AO85" s="174"/>
      <c r="AP85" s="174"/>
      <c r="AQ85" s="174"/>
      <c r="AR85" s="48"/>
      <c r="AS85" s="174"/>
      <c r="AT85" s="174"/>
      <c r="AU85" s="174"/>
      <c r="AV85" s="174"/>
      <c r="AW85" s="174"/>
      <c r="AX85" s="174"/>
      <c r="AY85" s="174"/>
      <c r="AZ85" s="174"/>
      <c r="BA85" s="174"/>
      <c r="BB85" s="174"/>
      <c r="BC85" s="174"/>
      <c r="BD85" s="174"/>
      <c r="BE85" s="174"/>
    </row>
    <row r="86" spans="1:91" s="2" customFormat="1" ht="6.95" customHeight="1">
      <c r="A86" s="182"/>
      <c r="B86" s="28"/>
      <c r="C86" s="182"/>
      <c r="D86" s="182"/>
      <c r="E86" s="182"/>
      <c r="F86" s="182"/>
      <c r="G86" s="182"/>
      <c r="H86" s="182"/>
      <c r="I86" s="182"/>
      <c r="J86" s="182"/>
      <c r="K86" s="182"/>
      <c r="L86" s="182"/>
      <c r="M86" s="182"/>
      <c r="N86" s="182"/>
      <c r="O86" s="182"/>
      <c r="P86" s="182"/>
      <c r="Q86" s="182"/>
      <c r="R86" s="182"/>
      <c r="S86" s="182"/>
      <c r="T86" s="182"/>
      <c r="U86" s="182"/>
      <c r="V86" s="182"/>
      <c r="W86" s="182"/>
      <c r="X86" s="182"/>
      <c r="Y86" s="182"/>
      <c r="Z86" s="182"/>
      <c r="AA86" s="182"/>
      <c r="AB86" s="182"/>
      <c r="AC86" s="182"/>
      <c r="AD86" s="182"/>
      <c r="AE86" s="182"/>
      <c r="AF86" s="182"/>
      <c r="AG86" s="182"/>
      <c r="AH86" s="182"/>
      <c r="AI86" s="182"/>
      <c r="AJ86" s="182"/>
      <c r="AK86" s="182"/>
      <c r="AL86" s="182"/>
      <c r="AM86" s="182"/>
      <c r="AN86" s="182"/>
      <c r="AO86" s="182"/>
      <c r="AP86" s="182"/>
      <c r="AQ86" s="182"/>
      <c r="AR86" s="28"/>
      <c r="AS86" s="37"/>
      <c r="AT86" s="37"/>
      <c r="AU86" s="37"/>
      <c r="AV86" s="37"/>
      <c r="AW86" s="37"/>
      <c r="AX86" s="37"/>
      <c r="AY86" s="37"/>
      <c r="AZ86" s="37"/>
      <c r="BA86" s="37"/>
      <c r="BB86" s="37"/>
      <c r="BC86" s="37"/>
      <c r="BD86" s="37"/>
      <c r="BE86" s="182"/>
    </row>
    <row r="87" spans="1:91" s="2" customFormat="1" ht="12" customHeight="1">
      <c r="A87" s="182"/>
      <c r="B87" s="28"/>
      <c r="C87" s="183" t="s">
        <v>20</v>
      </c>
      <c r="D87" s="182"/>
      <c r="E87" s="182"/>
      <c r="F87" s="182"/>
      <c r="G87" s="182"/>
      <c r="H87" s="182"/>
      <c r="I87" s="182"/>
      <c r="J87" s="182"/>
      <c r="K87" s="182"/>
      <c r="L87" s="50" t="str">
        <f>IF(K8="","",K8)</f>
        <v>Hořice,Havlíčkova 54</v>
      </c>
      <c r="M87" s="182"/>
      <c r="N87" s="182"/>
      <c r="O87" s="182"/>
      <c r="P87" s="182"/>
      <c r="Q87" s="182"/>
      <c r="R87" s="182"/>
      <c r="S87" s="182"/>
      <c r="T87" s="182"/>
      <c r="U87" s="182"/>
      <c r="V87" s="182"/>
      <c r="W87" s="182"/>
      <c r="X87" s="182"/>
      <c r="Y87" s="182"/>
      <c r="Z87" s="182"/>
      <c r="AA87" s="182"/>
      <c r="AB87" s="182"/>
      <c r="AC87" s="182"/>
      <c r="AD87" s="182"/>
      <c r="AE87" s="182"/>
      <c r="AF87" s="182"/>
      <c r="AG87" s="182"/>
      <c r="AH87" s="182"/>
      <c r="AI87" s="183" t="s">
        <v>22</v>
      </c>
      <c r="AJ87" s="182"/>
      <c r="AK87" s="182"/>
      <c r="AL87" s="182"/>
      <c r="AM87" s="332" t="str">
        <f>IF(AN8= "","",AN8)</f>
        <v>01_2023</v>
      </c>
      <c r="AN87" s="332"/>
      <c r="AO87" s="182"/>
      <c r="AP87" s="182"/>
      <c r="AQ87" s="182"/>
      <c r="AR87" s="28"/>
      <c r="AS87" s="37"/>
      <c r="AT87" s="37"/>
      <c r="AU87" s="37"/>
      <c r="AV87" s="37"/>
      <c r="AW87" s="37"/>
      <c r="AX87" s="37"/>
      <c r="AY87" s="37"/>
      <c r="AZ87" s="37"/>
      <c r="BA87" s="37"/>
      <c r="BB87" s="37"/>
      <c r="BC87" s="37"/>
      <c r="BD87" s="37"/>
      <c r="BE87" s="182"/>
    </row>
    <row r="88" spans="1:91" s="2" customFormat="1" ht="6.95" customHeight="1">
      <c r="A88" s="182"/>
      <c r="B88" s="28"/>
      <c r="C88" s="182"/>
      <c r="D88" s="182"/>
      <c r="E88" s="182"/>
      <c r="F88" s="182"/>
      <c r="G88" s="182"/>
      <c r="H88" s="182"/>
      <c r="I88" s="182"/>
      <c r="J88" s="182"/>
      <c r="K88" s="182"/>
      <c r="L88" s="182"/>
      <c r="M88" s="182"/>
      <c r="N88" s="182"/>
      <c r="O88" s="182"/>
      <c r="P88" s="182"/>
      <c r="Q88" s="182"/>
      <c r="R88" s="182"/>
      <c r="S88" s="182"/>
      <c r="T88" s="182"/>
      <c r="U88" s="182"/>
      <c r="V88" s="182"/>
      <c r="W88" s="182"/>
      <c r="X88" s="182"/>
      <c r="Y88" s="182"/>
      <c r="Z88" s="182"/>
      <c r="AA88" s="182"/>
      <c r="AB88" s="182"/>
      <c r="AC88" s="182"/>
      <c r="AD88" s="182"/>
      <c r="AE88" s="182"/>
      <c r="AF88" s="182"/>
      <c r="AG88" s="182"/>
      <c r="AH88" s="182"/>
      <c r="AI88" s="182"/>
      <c r="AJ88" s="182"/>
      <c r="AK88" s="182"/>
      <c r="AL88" s="182"/>
      <c r="AM88" s="182"/>
      <c r="AN88" s="182"/>
      <c r="AO88" s="182"/>
      <c r="AP88" s="182"/>
      <c r="AQ88" s="182"/>
      <c r="AR88" s="28"/>
      <c r="AS88" s="37"/>
      <c r="AT88" s="37"/>
      <c r="AU88" s="37"/>
      <c r="AV88" s="37"/>
      <c r="AW88" s="37"/>
      <c r="AX88" s="37"/>
      <c r="AY88" s="37"/>
      <c r="AZ88" s="37"/>
      <c r="BA88" s="37"/>
      <c r="BB88" s="37"/>
      <c r="BC88" s="37"/>
      <c r="BD88" s="37"/>
      <c r="BE88" s="182"/>
    </row>
    <row r="89" spans="1:91" s="2" customFormat="1" ht="15.2" customHeight="1">
      <c r="A89" s="182"/>
      <c r="B89" s="28"/>
      <c r="C89" s="183" t="s">
        <v>23</v>
      </c>
      <c r="D89" s="182"/>
      <c r="E89" s="182"/>
      <c r="F89" s="182"/>
      <c r="G89" s="182"/>
      <c r="H89" s="182"/>
      <c r="I89" s="182"/>
      <c r="J89" s="182"/>
      <c r="K89" s="182"/>
      <c r="L89" s="175" t="str">
        <f>IF(E11= "","",E11)</f>
        <v>SŠŘ a ZŠ Hořice Havláčkova 54</v>
      </c>
      <c r="M89" s="182"/>
      <c r="N89" s="182"/>
      <c r="O89" s="182"/>
      <c r="P89" s="182"/>
      <c r="Q89" s="182"/>
      <c r="R89" s="182"/>
      <c r="S89" s="182"/>
      <c r="T89" s="182"/>
      <c r="U89" s="182"/>
      <c r="V89" s="182"/>
      <c r="W89" s="182"/>
      <c r="X89" s="182"/>
      <c r="Y89" s="182"/>
      <c r="Z89" s="182"/>
      <c r="AA89" s="182"/>
      <c r="AB89" s="182"/>
      <c r="AC89" s="182"/>
      <c r="AD89" s="182"/>
      <c r="AE89" s="182"/>
      <c r="AF89" s="182"/>
      <c r="AG89" s="182"/>
      <c r="AH89" s="182"/>
      <c r="AI89" s="183" t="s">
        <v>29</v>
      </c>
      <c r="AJ89" s="182"/>
      <c r="AK89" s="182"/>
      <c r="AL89" s="182"/>
      <c r="AM89" s="333" t="str">
        <f>IF(E17="","",E17)</f>
        <v>Pridos Hradec Králové</v>
      </c>
      <c r="AN89" s="334"/>
      <c r="AO89" s="334"/>
      <c r="AP89" s="334"/>
      <c r="AQ89" s="182"/>
      <c r="AR89" s="28"/>
      <c r="AS89" s="335" t="s">
        <v>55</v>
      </c>
      <c r="AT89" s="336"/>
      <c r="AU89" s="139"/>
      <c r="AV89" s="139"/>
      <c r="AW89" s="139"/>
      <c r="AX89" s="139"/>
      <c r="AY89" s="139"/>
      <c r="AZ89" s="139"/>
      <c r="BA89" s="139"/>
      <c r="BB89" s="139"/>
      <c r="BC89" s="139"/>
      <c r="BD89" s="188"/>
      <c r="BE89" s="182"/>
    </row>
    <row r="90" spans="1:91" s="2" customFormat="1" ht="15.2" customHeight="1">
      <c r="A90" s="182"/>
      <c r="B90" s="28"/>
      <c r="C90" s="183" t="s">
        <v>27</v>
      </c>
      <c r="D90" s="182"/>
      <c r="E90" s="182"/>
      <c r="F90" s="182"/>
      <c r="G90" s="182"/>
      <c r="H90" s="182"/>
      <c r="I90" s="182"/>
      <c r="J90" s="182"/>
      <c r="K90" s="182"/>
      <c r="L90" s="175" t="str">
        <f>IF(E14= "Vyplň údaj","",E14)</f>
        <v/>
      </c>
      <c r="M90" s="182"/>
      <c r="N90" s="182"/>
      <c r="O90" s="182"/>
      <c r="P90" s="182"/>
      <c r="Q90" s="182"/>
      <c r="R90" s="182"/>
      <c r="S90" s="182"/>
      <c r="T90" s="182"/>
      <c r="U90" s="182"/>
      <c r="V90" s="182"/>
      <c r="W90" s="182"/>
      <c r="X90" s="182"/>
      <c r="Y90" s="182"/>
      <c r="Z90" s="182"/>
      <c r="AA90" s="182"/>
      <c r="AB90" s="182"/>
      <c r="AC90" s="182"/>
      <c r="AD90" s="182"/>
      <c r="AE90" s="182"/>
      <c r="AF90" s="182"/>
      <c r="AG90" s="182"/>
      <c r="AH90" s="182"/>
      <c r="AI90" s="183" t="s">
        <v>32</v>
      </c>
      <c r="AJ90" s="182"/>
      <c r="AK90" s="182"/>
      <c r="AL90" s="182"/>
      <c r="AM90" s="333" t="str">
        <f>IF(E20="","",E20)</f>
        <v>Ing.Pavel Michálek</v>
      </c>
      <c r="AN90" s="334"/>
      <c r="AO90" s="334"/>
      <c r="AP90" s="334"/>
      <c r="AQ90" s="182"/>
      <c r="AR90" s="28"/>
      <c r="AS90" s="337"/>
      <c r="AT90" s="338"/>
      <c r="AU90" s="52"/>
      <c r="AV90" s="52"/>
      <c r="AW90" s="52"/>
      <c r="AX90" s="52"/>
      <c r="AY90" s="52"/>
      <c r="AZ90" s="52"/>
      <c r="BA90" s="52"/>
      <c r="BB90" s="52"/>
      <c r="BC90" s="52"/>
      <c r="BD90" s="53"/>
      <c r="BE90" s="182"/>
    </row>
    <row r="91" spans="1:91" s="2" customFormat="1" ht="10.9" customHeight="1">
      <c r="A91" s="182"/>
      <c r="B91" s="28"/>
      <c r="C91" s="182"/>
      <c r="D91" s="182"/>
      <c r="E91" s="182"/>
      <c r="F91" s="182"/>
      <c r="G91" s="182"/>
      <c r="H91" s="182"/>
      <c r="I91" s="182"/>
      <c r="J91" s="182"/>
      <c r="K91" s="182"/>
      <c r="L91" s="182"/>
      <c r="M91" s="182"/>
      <c r="N91" s="182"/>
      <c r="O91" s="182"/>
      <c r="P91" s="182"/>
      <c r="Q91" s="182"/>
      <c r="R91" s="182"/>
      <c r="S91" s="182"/>
      <c r="T91" s="182"/>
      <c r="U91" s="182"/>
      <c r="V91" s="182"/>
      <c r="W91" s="182"/>
      <c r="X91" s="182"/>
      <c r="Y91" s="182"/>
      <c r="Z91" s="182"/>
      <c r="AA91" s="182"/>
      <c r="AB91" s="182"/>
      <c r="AC91" s="182"/>
      <c r="AD91" s="182"/>
      <c r="AE91" s="182"/>
      <c r="AF91" s="182"/>
      <c r="AG91" s="182"/>
      <c r="AH91" s="182"/>
      <c r="AI91" s="182"/>
      <c r="AJ91" s="182"/>
      <c r="AK91" s="182"/>
      <c r="AL91" s="182"/>
      <c r="AM91" s="182"/>
      <c r="AN91" s="182"/>
      <c r="AO91" s="182"/>
      <c r="AP91" s="182"/>
      <c r="AQ91" s="182"/>
      <c r="AR91" s="28"/>
      <c r="AS91" s="337"/>
      <c r="AT91" s="338"/>
      <c r="AU91" s="52"/>
      <c r="AV91" s="52"/>
      <c r="AW91" s="52"/>
      <c r="AX91" s="52"/>
      <c r="AY91" s="52"/>
      <c r="AZ91" s="52"/>
      <c r="BA91" s="52"/>
      <c r="BB91" s="52"/>
      <c r="BC91" s="52"/>
      <c r="BD91" s="53"/>
      <c r="BE91" s="182"/>
    </row>
    <row r="92" spans="1:91" s="2" customFormat="1" ht="29.25" customHeight="1">
      <c r="A92" s="182"/>
      <c r="B92" s="28"/>
      <c r="C92" s="325" t="s">
        <v>56</v>
      </c>
      <c r="D92" s="326"/>
      <c r="E92" s="326"/>
      <c r="F92" s="326"/>
      <c r="G92" s="326"/>
      <c r="H92" s="54"/>
      <c r="I92" s="327" t="s">
        <v>57</v>
      </c>
      <c r="J92" s="326"/>
      <c r="K92" s="326"/>
      <c r="L92" s="326"/>
      <c r="M92" s="326"/>
      <c r="N92" s="326"/>
      <c r="O92" s="326"/>
      <c r="P92" s="326"/>
      <c r="Q92" s="326"/>
      <c r="R92" s="326"/>
      <c r="S92" s="326"/>
      <c r="T92" s="326"/>
      <c r="U92" s="326"/>
      <c r="V92" s="326"/>
      <c r="W92" s="326"/>
      <c r="X92" s="326"/>
      <c r="Y92" s="326"/>
      <c r="Z92" s="326"/>
      <c r="AA92" s="326"/>
      <c r="AB92" s="326"/>
      <c r="AC92" s="326"/>
      <c r="AD92" s="326"/>
      <c r="AE92" s="326"/>
      <c r="AF92" s="326"/>
      <c r="AG92" s="328" t="s">
        <v>58</v>
      </c>
      <c r="AH92" s="326"/>
      <c r="AI92" s="326"/>
      <c r="AJ92" s="326"/>
      <c r="AK92" s="326"/>
      <c r="AL92" s="326"/>
      <c r="AM92" s="326"/>
      <c r="AN92" s="327" t="s">
        <v>59</v>
      </c>
      <c r="AO92" s="326"/>
      <c r="AP92" s="329"/>
      <c r="AQ92" s="55" t="s">
        <v>60</v>
      </c>
      <c r="AR92" s="28"/>
      <c r="AS92" s="56" t="s">
        <v>61</v>
      </c>
      <c r="AT92" s="57" t="s">
        <v>62</v>
      </c>
      <c r="AU92" s="57" t="s">
        <v>63</v>
      </c>
      <c r="AV92" s="57" t="s">
        <v>64</v>
      </c>
      <c r="AW92" s="57" t="s">
        <v>65</v>
      </c>
      <c r="AX92" s="57" t="s">
        <v>66</v>
      </c>
      <c r="AY92" s="57" t="s">
        <v>67</v>
      </c>
      <c r="AZ92" s="57" t="s">
        <v>68</v>
      </c>
      <c r="BA92" s="57" t="s">
        <v>69</v>
      </c>
      <c r="BB92" s="57" t="s">
        <v>70</v>
      </c>
      <c r="BC92" s="57" t="s">
        <v>71</v>
      </c>
      <c r="BD92" s="58" t="s">
        <v>72</v>
      </c>
      <c r="BE92" s="182"/>
    </row>
    <row r="93" spans="1:91" s="2" customFormat="1" ht="10.9" customHeight="1">
      <c r="A93" s="182"/>
      <c r="B93" s="28"/>
      <c r="C93" s="182"/>
      <c r="D93" s="182"/>
      <c r="E93" s="182"/>
      <c r="F93" s="182"/>
      <c r="G93" s="182"/>
      <c r="H93" s="182"/>
      <c r="I93" s="182"/>
      <c r="J93" s="182"/>
      <c r="K93" s="182"/>
      <c r="L93" s="182"/>
      <c r="M93" s="182"/>
      <c r="N93" s="182"/>
      <c r="O93" s="182"/>
      <c r="P93" s="182"/>
      <c r="Q93" s="182"/>
      <c r="R93" s="182"/>
      <c r="S93" s="182"/>
      <c r="T93" s="182"/>
      <c r="U93" s="182"/>
      <c r="V93" s="182"/>
      <c r="W93" s="182"/>
      <c r="X93" s="182"/>
      <c r="Y93" s="182"/>
      <c r="Z93" s="182"/>
      <c r="AA93" s="182"/>
      <c r="AB93" s="182"/>
      <c r="AC93" s="182"/>
      <c r="AD93" s="182"/>
      <c r="AE93" s="182"/>
      <c r="AF93" s="182"/>
      <c r="AG93" s="182"/>
      <c r="AH93" s="182"/>
      <c r="AI93" s="182"/>
      <c r="AJ93" s="182"/>
      <c r="AK93" s="182"/>
      <c r="AL93" s="182"/>
      <c r="AM93" s="182"/>
      <c r="AN93" s="182"/>
      <c r="AO93" s="182"/>
      <c r="AP93" s="182"/>
      <c r="AQ93" s="182"/>
      <c r="AR93" s="28"/>
      <c r="AS93" s="59"/>
      <c r="AT93" s="60"/>
      <c r="AU93" s="60"/>
      <c r="AV93" s="60"/>
      <c r="AW93" s="60"/>
      <c r="AX93" s="60"/>
      <c r="AY93" s="60"/>
      <c r="AZ93" s="60"/>
      <c r="BA93" s="60"/>
      <c r="BB93" s="60"/>
      <c r="BC93" s="60"/>
      <c r="BD93" s="61"/>
      <c r="BE93" s="182"/>
    </row>
    <row r="94" spans="1:91" s="6" customFormat="1" ht="32.450000000000003" customHeight="1">
      <c r="A94" s="189"/>
      <c r="B94" s="62"/>
      <c r="C94" s="63" t="s">
        <v>73</v>
      </c>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349">
        <f>ROUND(AG95,2)</f>
        <v>0</v>
      </c>
      <c r="AH94" s="349"/>
      <c r="AI94" s="349"/>
      <c r="AJ94" s="349"/>
      <c r="AK94" s="349"/>
      <c r="AL94" s="349"/>
      <c r="AM94" s="349"/>
      <c r="AN94" s="350">
        <f>SUM(AG94,AT94)</f>
        <v>0</v>
      </c>
      <c r="AO94" s="350"/>
      <c r="AP94" s="350"/>
      <c r="AQ94" s="66" t="s">
        <v>1</v>
      </c>
      <c r="AR94" s="62"/>
      <c r="AS94" s="67">
        <f>ROUND(AS95,2)</f>
        <v>0</v>
      </c>
      <c r="AT94" s="68">
        <f>ROUND(SUM(AV94:AW94),2)</f>
        <v>0</v>
      </c>
      <c r="AU94" s="69">
        <f>ROUND(AU95,5)</f>
        <v>0</v>
      </c>
      <c r="AV94" s="68">
        <f>ROUND(AZ94*L29,2)</f>
        <v>0</v>
      </c>
      <c r="AW94" s="68">
        <f>ROUND(BA94*L30,2)</f>
        <v>0</v>
      </c>
      <c r="AX94" s="68">
        <f>ROUND(BB94*L29,2)</f>
        <v>0</v>
      </c>
      <c r="AY94" s="68">
        <f>ROUND(BC94*L30,2)</f>
        <v>0</v>
      </c>
      <c r="AZ94" s="68">
        <f>ROUND(AZ95,2)</f>
        <v>0</v>
      </c>
      <c r="BA94" s="68">
        <f>ROUND(BA95,2)</f>
        <v>0</v>
      </c>
      <c r="BB94" s="68">
        <f>ROUND(BB95,2)</f>
        <v>0</v>
      </c>
      <c r="BC94" s="68">
        <f>ROUND(BC95,2)</f>
        <v>0</v>
      </c>
      <c r="BD94" s="70">
        <f>ROUND(BD95,2)</f>
        <v>0</v>
      </c>
      <c r="BE94" s="189"/>
      <c r="BS94" s="71" t="s">
        <v>74</v>
      </c>
      <c r="BT94" s="71" t="s">
        <v>75</v>
      </c>
      <c r="BU94" s="72" t="s">
        <v>76</v>
      </c>
      <c r="BV94" s="71" t="s">
        <v>77</v>
      </c>
      <c r="BW94" s="71" t="s">
        <v>5</v>
      </c>
      <c r="BX94" s="71" t="s">
        <v>78</v>
      </c>
      <c r="CL94" s="71" t="s">
        <v>1</v>
      </c>
    </row>
    <row r="95" spans="1:91" s="7" customFormat="1" ht="24.75" customHeight="1">
      <c r="A95" s="190" t="s">
        <v>79</v>
      </c>
      <c r="B95" s="73"/>
      <c r="C95" s="74"/>
      <c r="D95" s="348" t="s">
        <v>80</v>
      </c>
      <c r="E95" s="348"/>
      <c r="F95" s="348"/>
      <c r="G95" s="348"/>
      <c r="H95" s="348"/>
      <c r="I95" s="173"/>
      <c r="J95" s="348" t="s">
        <v>81</v>
      </c>
      <c r="K95" s="348"/>
      <c r="L95" s="348"/>
      <c r="M95" s="348"/>
      <c r="N95" s="348"/>
      <c r="O95" s="348"/>
      <c r="P95" s="348"/>
      <c r="Q95" s="348"/>
      <c r="R95" s="348"/>
      <c r="S95" s="348"/>
      <c r="T95" s="348"/>
      <c r="U95" s="348"/>
      <c r="V95" s="348"/>
      <c r="W95" s="348"/>
      <c r="X95" s="348"/>
      <c r="Y95" s="348"/>
      <c r="Z95" s="348"/>
      <c r="AA95" s="348"/>
      <c r="AB95" s="348"/>
      <c r="AC95" s="348"/>
      <c r="AD95" s="348"/>
      <c r="AE95" s="348"/>
      <c r="AF95" s="348"/>
      <c r="AG95" s="346">
        <f>'HORICE 1 - SO-01-Vlastní ...'!J30</f>
        <v>0</v>
      </c>
      <c r="AH95" s="347"/>
      <c r="AI95" s="347"/>
      <c r="AJ95" s="347"/>
      <c r="AK95" s="347"/>
      <c r="AL95" s="347"/>
      <c r="AM95" s="347"/>
      <c r="AN95" s="346">
        <f>SUM(AG95,AT95)</f>
        <v>0</v>
      </c>
      <c r="AO95" s="347"/>
      <c r="AP95" s="347"/>
      <c r="AQ95" s="75" t="s">
        <v>82</v>
      </c>
      <c r="AR95" s="73"/>
      <c r="AS95" s="76">
        <v>0</v>
      </c>
      <c r="AT95" s="77">
        <f>ROUND(SUM(AV95:AW95),2)</f>
        <v>0</v>
      </c>
      <c r="AU95" s="78">
        <f>'HORICE 1 - SO-01-Vlastní ...'!P118</f>
        <v>0</v>
      </c>
      <c r="AV95" s="77">
        <f>'HORICE 1 - SO-01-Vlastní ...'!J33</f>
        <v>0</v>
      </c>
      <c r="AW95" s="77">
        <f>'HORICE 1 - SO-01-Vlastní ...'!J34</f>
        <v>0</v>
      </c>
      <c r="AX95" s="77">
        <f>'HORICE 1 - SO-01-Vlastní ...'!J35</f>
        <v>0</v>
      </c>
      <c r="AY95" s="77">
        <f>'HORICE 1 - SO-01-Vlastní ...'!J36</f>
        <v>0</v>
      </c>
      <c r="AZ95" s="77">
        <f>'HORICE 1 - SO-01-Vlastní ...'!F33</f>
        <v>0</v>
      </c>
      <c r="BA95" s="77">
        <f>'HORICE 1 - SO-01-Vlastní ...'!F34</f>
        <v>0</v>
      </c>
      <c r="BB95" s="77">
        <f>'HORICE 1 - SO-01-Vlastní ...'!F35</f>
        <v>0</v>
      </c>
      <c r="BC95" s="77">
        <f>'HORICE 1 - SO-01-Vlastní ...'!F36</f>
        <v>0</v>
      </c>
      <c r="BD95" s="79">
        <f>'HORICE 1 - SO-01-Vlastní ...'!F37</f>
        <v>0</v>
      </c>
      <c r="BE95" s="191"/>
      <c r="BT95" s="80" t="s">
        <v>83</v>
      </c>
      <c r="BV95" s="80" t="s">
        <v>77</v>
      </c>
      <c r="BW95" s="80" t="s">
        <v>84</v>
      </c>
      <c r="BX95" s="80" t="s">
        <v>5</v>
      </c>
      <c r="CL95" s="80" t="s">
        <v>1</v>
      </c>
      <c r="CM95" s="80" t="s">
        <v>85</v>
      </c>
    </row>
    <row r="96" spans="1:91" s="2" customFormat="1" ht="30" customHeight="1">
      <c r="A96" s="182"/>
      <c r="B96" s="28"/>
      <c r="C96" s="182"/>
      <c r="D96" s="182"/>
      <c r="E96" s="182"/>
      <c r="F96" s="182"/>
      <c r="G96" s="182"/>
      <c r="H96" s="182"/>
      <c r="I96" s="182"/>
      <c r="J96" s="182"/>
      <c r="K96" s="182"/>
      <c r="L96" s="182"/>
      <c r="M96" s="182"/>
      <c r="N96" s="182"/>
      <c r="O96" s="182"/>
      <c r="P96" s="182"/>
      <c r="Q96" s="182"/>
      <c r="R96" s="182"/>
      <c r="S96" s="182"/>
      <c r="T96" s="182"/>
      <c r="U96" s="182"/>
      <c r="V96" s="182"/>
      <c r="W96" s="182"/>
      <c r="X96" s="182"/>
      <c r="Y96" s="182"/>
      <c r="Z96" s="182"/>
      <c r="AA96" s="182"/>
      <c r="AB96" s="182"/>
      <c r="AC96" s="182"/>
      <c r="AD96" s="182"/>
      <c r="AE96" s="182"/>
      <c r="AF96" s="182"/>
      <c r="AG96" s="182"/>
      <c r="AH96" s="182"/>
      <c r="AI96" s="182"/>
      <c r="AJ96" s="182"/>
      <c r="AK96" s="182"/>
      <c r="AL96" s="182"/>
      <c r="AM96" s="182"/>
      <c r="AN96" s="182"/>
      <c r="AO96" s="182"/>
      <c r="AP96" s="182"/>
      <c r="AQ96" s="182"/>
      <c r="AR96" s="28"/>
      <c r="AS96" s="182"/>
      <c r="AT96" s="182"/>
      <c r="AU96" s="182"/>
      <c r="AV96" s="182"/>
      <c r="AW96" s="182"/>
      <c r="AX96" s="182"/>
      <c r="AY96" s="182"/>
      <c r="AZ96" s="182"/>
      <c r="BA96" s="182"/>
      <c r="BB96" s="182"/>
      <c r="BC96" s="182"/>
      <c r="BD96" s="182"/>
      <c r="BE96" s="182"/>
    </row>
    <row r="97" spans="1:57" s="2" customFormat="1" ht="6.95" customHeight="1">
      <c r="A97" s="182"/>
      <c r="B97" s="43"/>
      <c r="C97" s="44"/>
      <c r="D97" s="44"/>
      <c r="E97" s="44"/>
      <c r="F97" s="44"/>
      <c r="G97" s="44"/>
      <c r="H97" s="44"/>
      <c r="I97" s="44"/>
      <c r="J97" s="44"/>
      <c r="K97" s="44"/>
      <c r="L97" s="44"/>
      <c r="M97" s="44"/>
      <c r="N97" s="44"/>
      <c r="O97" s="44"/>
      <c r="P97" s="44"/>
      <c r="Q97" s="44"/>
      <c r="R97" s="44"/>
      <c r="S97" s="44"/>
      <c r="T97" s="44"/>
      <c r="U97" s="44"/>
      <c r="V97" s="44"/>
      <c r="W97" s="44"/>
      <c r="X97" s="44"/>
      <c r="Y97" s="44"/>
      <c r="Z97" s="44"/>
      <c r="AA97" s="44"/>
      <c r="AB97" s="44"/>
      <c r="AC97" s="44"/>
      <c r="AD97" s="44"/>
      <c r="AE97" s="44"/>
      <c r="AF97" s="44"/>
      <c r="AG97" s="44"/>
      <c r="AH97" s="44"/>
      <c r="AI97" s="44"/>
      <c r="AJ97" s="44"/>
      <c r="AK97" s="44"/>
      <c r="AL97" s="44"/>
      <c r="AM97" s="44"/>
      <c r="AN97" s="44"/>
      <c r="AO97" s="44"/>
      <c r="AP97" s="44"/>
      <c r="AQ97" s="44"/>
      <c r="AR97" s="28"/>
      <c r="AS97" s="182"/>
      <c r="AT97" s="182"/>
      <c r="AU97" s="182"/>
      <c r="AV97" s="182"/>
      <c r="AW97" s="182"/>
      <c r="AX97" s="182"/>
      <c r="AY97" s="182"/>
      <c r="AZ97" s="182"/>
      <c r="BA97" s="182"/>
      <c r="BB97" s="182"/>
      <c r="BC97" s="182"/>
      <c r="BD97" s="182"/>
      <c r="BE97" s="182"/>
    </row>
    <row r="98" spans="1:57">
      <c r="A98" s="179"/>
      <c r="B98" s="179"/>
      <c r="C98" s="179"/>
      <c r="D98" s="179"/>
      <c r="E98" s="179"/>
      <c r="F98" s="179"/>
      <c r="G98" s="179"/>
      <c r="H98" s="179"/>
      <c r="I98" s="179"/>
      <c r="J98" s="179"/>
      <c r="K98" s="179"/>
      <c r="L98" s="179"/>
      <c r="M98" s="179"/>
      <c r="N98" s="179"/>
      <c r="O98" s="179"/>
      <c r="P98" s="179"/>
      <c r="Q98" s="179"/>
      <c r="R98" s="179"/>
      <c r="S98" s="179"/>
      <c r="T98" s="179"/>
      <c r="U98" s="179"/>
      <c r="V98" s="179"/>
      <c r="W98" s="179"/>
      <c r="X98" s="179"/>
      <c r="Y98" s="179"/>
      <c r="Z98" s="179"/>
      <c r="AA98" s="179"/>
      <c r="AB98" s="179"/>
      <c r="AC98" s="179"/>
      <c r="AD98" s="179"/>
      <c r="AE98" s="179"/>
      <c r="AF98" s="179"/>
      <c r="AG98" s="179"/>
      <c r="AH98" s="179"/>
      <c r="AI98" s="179"/>
      <c r="AJ98" s="179"/>
      <c r="AK98" s="179"/>
      <c r="AL98" s="179"/>
      <c r="AM98" s="179"/>
      <c r="AN98" s="179"/>
      <c r="AO98" s="179"/>
      <c r="AP98" s="179"/>
      <c r="AQ98" s="179"/>
      <c r="AR98" s="179"/>
      <c r="AS98" s="179"/>
      <c r="AT98" s="179"/>
      <c r="AU98" s="179"/>
      <c r="AV98" s="179"/>
      <c r="AW98" s="179"/>
      <c r="AX98" s="179"/>
      <c r="AY98" s="179"/>
      <c r="AZ98" s="179"/>
      <c r="BA98" s="179"/>
      <c r="BB98" s="179"/>
      <c r="BC98" s="179"/>
      <c r="BD98" s="179"/>
      <c r="BE98" s="179"/>
    </row>
    <row r="99" spans="1:57">
      <c r="A99" s="179"/>
      <c r="B99" s="179"/>
      <c r="C99" s="179"/>
      <c r="D99" s="179"/>
      <c r="E99" s="179"/>
      <c r="F99" s="179"/>
      <c r="G99" s="179"/>
      <c r="H99" s="179"/>
      <c r="I99" s="179"/>
      <c r="J99" s="179"/>
      <c r="K99" s="179"/>
      <c r="L99" s="179"/>
      <c r="M99" s="179"/>
      <c r="N99" s="179"/>
      <c r="O99" s="179"/>
      <c r="P99" s="179"/>
      <c r="Q99" s="179"/>
      <c r="R99" s="179"/>
      <c r="S99" s="179"/>
      <c r="T99" s="179"/>
      <c r="U99" s="179"/>
      <c r="V99" s="179"/>
      <c r="W99" s="179"/>
      <c r="X99" s="179"/>
      <c r="Y99" s="179"/>
      <c r="Z99" s="179"/>
      <c r="AA99" s="179"/>
      <c r="AB99" s="179"/>
      <c r="AC99" s="179"/>
      <c r="AD99" s="179"/>
      <c r="AE99" s="179"/>
      <c r="AF99" s="179"/>
      <c r="AG99" s="179"/>
      <c r="AH99" s="179"/>
      <c r="AI99" s="179"/>
      <c r="AJ99" s="179"/>
      <c r="AK99" s="179"/>
      <c r="AL99" s="179"/>
      <c r="AM99" s="179"/>
      <c r="AN99" s="179"/>
      <c r="AO99" s="179"/>
      <c r="AP99" s="179"/>
      <c r="AQ99" s="179"/>
      <c r="AR99" s="179"/>
      <c r="AS99" s="179"/>
      <c r="AT99" s="179"/>
      <c r="AU99" s="179"/>
      <c r="AV99" s="179"/>
      <c r="AW99" s="179"/>
      <c r="AX99" s="179"/>
      <c r="AY99" s="179"/>
      <c r="AZ99" s="179"/>
      <c r="BA99" s="179"/>
      <c r="BB99" s="179"/>
      <c r="BC99" s="179"/>
      <c r="BD99" s="179"/>
      <c r="BE99" s="179"/>
    </row>
  </sheetData>
  <sheetProtection password="D53F" sheet="1" objects="1" scenarios="1"/>
  <mergeCells count="42">
    <mergeCell ref="AK30:AO30"/>
    <mergeCell ref="L30:P30"/>
    <mergeCell ref="W31:AE31"/>
    <mergeCell ref="L31:P31"/>
    <mergeCell ref="W32:AE32"/>
    <mergeCell ref="AK32:AO32"/>
    <mergeCell ref="L32:P3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N95:AP95"/>
    <mergeCell ref="AG95:AM95"/>
    <mergeCell ref="D95:H95"/>
    <mergeCell ref="J95:AF95"/>
    <mergeCell ref="AG94:AM94"/>
    <mergeCell ref="AN94:AP94"/>
    <mergeCell ref="AR2:BE2"/>
    <mergeCell ref="C92:G92"/>
    <mergeCell ref="I92:AF92"/>
    <mergeCell ref="AG92:AM92"/>
    <mergeCell ref="AN92:AP92"/>
    <mergeCell ref="L85:AJ85"/>
    <mergeCell ref="AM87:AN87"/>
    <mergeCell ref="AM89:AP89"/>
    <mergeCell ref="AS89:AT91"/>
    <mergeCell ref="AM90:AP90"/>
    <mergeCell ref="W33:AE33"/>
    <mergeCell ref="AK33:AO33"/>
    <mergeCell ref="L33:P33"/>
    <mergeCell ref="X35:AB35"/>
    <mergeCell ref="AK35:AO35"/>
    <mergeCell ref="AK31:AO31"/>
  </mergeCells>
  <hyperlinks>
    <hyperlink ref="A95" location="'HORICE 1 - SO-01-Vlastní ...'!C2" display="/"/>
  </hyperlink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codeName="List2">
    <pageSetUpPr fitToPage="1"/>
  </sheetPr>
  <dimension ref="A2:BM122"/>
  <sheetViews>
    <sheetView showGridLines="0" workbookViewId="0">
      <selection activeCell="E9" sqref="E9:H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hidden="1" customWidth="1"/>
    <col min="13" max="13" width="10.83203125" style="1" hidden="1" customWidth="1"/>
    <col min="14" max="14" width="0" style="1" hidden="1" customWidth="1"/>
    <col min="15" max="20" width="14.1640625" style="1" hidden="1" customWidth="1"/>
    <col min="21" max="21" width="16.33203125" style="1" hidden="1" customWidth="1"/>
    <col min="22" max="22" width="12.33203125" style="1" hidden="1" customWidth="1"/>
    <col min="23" max="23" width="16.33203125" style="1" hidden="1" customWidth="1"/>
    <col min="24" max="24" width="12.33203125" style="1" hidden="1" customWidth="1"/>
    <col min="25" max="25" width="15" style="1" hidden="1" customWidth="1"/>
    <col min="26" max="26" width="11" style="1" hidden="1" customWidth="1"/>
    <col min="27" max="27" width="15" style="1" hidden="1" customWidth="1"/>
    <col min="28" max="28" width="16.33203125" style="1" hidden="1" customWidth="1"/>
    <col min="29" max="29" width="11" style="1" hidden="1" customWidth="1"/>
    <col min="30" max="30" width="15" style="1" hidden="1" customWidth="1"/>
    <col min="31" max="31" width="16.33203125" style="1" hidden="1" customWidth="1"/>
    <col min="32" max="43" width="0" hidden="1" customWidth="1"/>
    <col min="44" max="65" width="0" style="1" hidden="1" customWidth="1"/>
    <col min="66" max="79" width="0" hidden="1" customWidth="1"/>
  </cols>
  <sheetData>
    <row r="2" spans="1:46" s="1" customFormat="1" ht="36.950000000000003" customHeight="1">
      <c r="L2" s="365"/>
      <c r="M2" s="365"/>
      <c r="N2" s="365"/>
      <c r="O2" s="365"/>
      <c r="P2" s="365"/>
      <c r="Q2" s="365"/>
      <c r="R2" s="365"/>
      <c r="S2" s="365"/>
      <c r="T2" s="365"/>
      <c r="U2" s="365"/>
      <c r="V2" s="365"/>
      <c r="AT2" s="14" t="s">
        <v>84</v>
      </c>
    </row>
    <row r="3" spans="1:46" s="1" customFormat="1" ht="6.95" customHeight="1">
      <c r="B3" s="81"/>
      <c r="C3" s="82"/>
      <c r="D3" s="82"/>
      <c r="E3" s="82"/>
      <c r="F3" s="82"/>
      <c r="G3" s="82"/>
      <c r="H3" s="82"/>
      <c r="I3" s="82"/>
      <c r="J3" s="82"/>
      <c r="K3" s="82"/>
      <c r="L3" s="17"/>
      <c r="AT3" s="14" t="s">
        <v>85</v>
      </c>
    </row>
    <row r="4" spans="1:46" s="1" customFormat="1" ht="24.95" customHeight="1">
      <c r="B4" s="17"/>
      <c r="D4" s="83" t="s">
        <v>86</v>
      </c>
      <c r="L4" s="17"/>
      <c r="M4" s="84" t="s">
        <v>10</v>
      </c>
      <c r="AT4" s="14" t="s">
        <v>4</v>
      </c>
    </row>
    <row r="5" spans="1:46" s="1" customFormat="1" ht="6.95" customHeight="1">
      <c r="B5" s="17"/>
      <c r="L5" s="17"/>
    </row>
    <row r="6" spans="1:46" s="1" customFormat="1" ht="12" customHeight="1">
      <c r="B6" s="17"/>
      <c r="D6" s="85" t="s">
        <v>16</v>
      </c>
      <c r="L6" s="17"/>
    </row>
    <row r="7" spans="1:46" s="1" customFormat="1" ht="16.5" customHeight="1">
      <c r="B7" s="17"/>
      <c r="E7" s="366" t="str">
        <f>'Rekapitulace stavby'!K6</f>
        <v>Střední škola řemesel a ZŠ-rekonstrukce kuchyně</v>
      </c>
      <c r="F7" s="367"/>
      <c r="G7" s="367"/>
      <c r="H7" s="367"/>
      <c r="L7" s="17"/>
    </row>
    <row r="8" spans="1:46" s="2" customFormat="1" ht="12" customHeight="1">
      <c r="A8" s="27"/>
      <c r="B8" s="31"/>
      <c r="C8" s="27"/>
      <c r="D8" s="85" t="s">
        <v>87</v>
      </c>
      <c r="E8" s="27"/>
      <c r="F8" s="27"/>
      <c r="G8" s="27"/>
      <c r="H8" s="27"/>
      <c r="I8" s="27"/>
      <c r="J8" s="27"/>
      <c r="K8" s="27"/>
      <c r="L8" s="40"/>
      <c r="S8" s="27"/>
      <c r="T8" s="27"/>
      <c r="U8" s="27"/>
      <c r="V8" s="27"/>
      <c r="W8" s="27"/>
      <c r="X8" s="27"/>
      <c r="Y8" s="27"/>
      <c r="Z8" s="27"/>
      <c r="AA8" s="27"/>
      <c r="AB8" s="27"/>
      <c r="AC8" s="27"/>
      <c r="AD8" s="27"/>
      <c r="AE8" s="27"/>
    </row>
    <row r="9" spans="1:46" s="2" customFormat="1" ht="16.5" customHeight="1">
      <c r="A9" s="27"/>
      <c r="B9" s="31"/>
      <c r="C9" s="27"/>
      <c r="D9" s="27"/>
      <c r="E9" s="368" t="s">
        <v>467</v>
      </c>
      <c r="F9" s="369"/>
      <c r="G9" s="369"/>
      <c r="H9" s="369"/>
      <c r="I9" s="27"/>
      <c r="J9" s="27"/>
      <c r="K9" s="27"/>
      <c r="L9" s="40"/>
      <c r="S9" s="27"/>
      <c r="T9" s="27"/>
      <c r="U9" s="27"/>
      <c r="V9" s="27"/>
      <c r="W9" s="27"/>
      <c r="X9" s="27"/>
      <c r="Y9" s="27"/>
      <c r="Z9" s="27"/>
      <c r="AA9" s="27"/>
      <c r="AB9" s="27"/>
      <c r="AC9" s="27"/>
      <c r="AD9" s="27"/>
      <c r="AE9" s="27"/>
    </row>
    <row r="10" spans="1:46" s="2" customFormat="1">
      <c r="A10" s="27"/>
      <c r="B10" s="31"/>
      <c r="C10" s="27"/>
      <c r="D10" s="27"/>
      <c r="E10" s="27"/>
      <c r="F10" s="27"/>
      <c r="G10" s="27"/>
      <c r="H10" s="27"/>
      <c r="I10" s="27"/>
      <c r="J10" s="27"/>
      <c r="K10" s="27"/>
      <c r="L10" s="40"/>
      <c r="S10" s="27"/>
      <c r="T10" s="27"/>
      <c r="U10" s="27"/>
      <c r="V10" s="27"/>
      <c r="W10" s="27"/>
      <c r="X10" s="27"/>
      <c r="Y10" s="27"/>
      <c r="Z10" s="27"/>
      <c r="AA10" s="27"/>
      <c r="AB10" s="27"/>
      <c r="AC10" s="27"/>
      <c r="AD10" s="27"/>
      <c r="AE10" s="27"/>
    </row>
    <row r="11" spans="1:46" s="2" customFormat="1" ht="12" customHeight="1">
      <c r="A11" s="27"/>
      <c r="B11" s="31"/>
      <c r="C11" s="27"/>
      <c r="D11" s="85" t="s">
        <v>18</v>
      </c>
      <c r="E11" s="27"/>
      <c r="F11" s="86" t="s">
        <v>1</v>
      </c>
      <c r="G11" s="27"/>
      <c r="H11" s="27"/>
      <c r="I11" s="85" t="s">
        <v>19</v>
      </c>
      <c r="J11" s="86" t="s">
        <v>1</v>
      </c>
      <c r="K11" s="27"/>
      <c r="L11" s="40"/>
      <c r="S11" s="27"/>
      <c r="T11" s="27"/>
      <c r="U11" s="27"/>
      <c r="V11" s="27"/>
      <c r="W11" s="27"/>
      <c r="X11" s="27"/>
      <c r="Y11" s="27"/>
      <c r="Z11" s="27"/>
      <c r="AA11" s="27"/>
      <c r="AB11" s="27"/>
      <c r="AC11" s="27"/>
      <c r="AD11" s="27"/>
      <c r="AE11" s="27"/>
    </row>
    <row r="12" spans="1:46" s="2" customFormat="1" ht="12" customHeight="1">
      <c r="A12" s="27"/>
      <c r="B12" s="31"/>
      <c r="C12" s="27"/>
      <c r="D12" s="85" t="s">
        <v>20</v>
      </c>
      <c r="E12" s="27"/>
      <c r="F12" s="86" t="s">
        <v>21</v>
      </c>
      <c r="G12" s="27"/>
      <c r="H12" s="27"/>
      <c r="I12" s="85" t="s">
        <v>22</v>
      </c>
      <c r="J12" s="87" t="str">
        <f>'Rekapitulace stavby'!AN8</f>
        <v>01_2023</v>
      </c>
      <c r="K12" s="27"/>
      <c r="L12" s="40"/>
      <c r="S12" s="27"/>
      <c r="T12" s="27"/>
      <c r="U12" s="27"/>
      <c r="V12" s="27"/>
      <c r="W12" s="27"/>
      <c r="X12" s="27"/>
      <c r="Y12" s="27"/>
      <c r="Z12" s="27"/>
      <c r="AA12" s="27"/>
      <c r="AB12" s="27"/>
      <c r="AC12" s="27"/>
      <c r="AD12" s="27"/>
      <c r="AE12" s="27"/>
    </row>
    <row r="13" spans="1:46" s="2" customFormat="1" ht="10.9" customHeight="1">
      <c r="A13" s="27"/>
      <c r="B13" s="31"/>
      <c r="C13" s="27"/>
      <c r="D13" s="27"/>
      <c r="E13" s="27"/>
      <c r="F13" s="27"/>
      <c r="G13" s="27"/>
      <c r="H13" s="27"/>
      <c r="I13" s="27"/>
      <c r="J13" s="27"/>
      <c r="K13" s="27"/>
      <c r="L13" s="40"/>
      <c r="S13" s="27"/>
      <c r="T13" s="27"/>
      <c r="U13" s="27"/>
      <c r="V13" s="27"/>
      <c r="W13" s="27"/>
      <c r="X13" s="27"/>
      <c r="Y13" s="27"/>
      <c r="Z13" s="27"/>
      <c r="AA13" s="27"/>
      <c r="AB13" s="27"/>
      <c r="AC13" s="27"/>
      <c r="AD13" s="27"/>
      <c r="AE13" s="27"/>
    </row>
    <row r="14" spans="1:46" s="2" customFormat="1" ht="12" customHeight="1">
      <c r="A14" s="27"/>
      <c r="B14" s="31"/>
      <c r="C14" s="27"/>
      <c r="D14" s="85" t="s">
        <v>23</v>
      </c>
      <c r="E14" s="27"/>
      <c r="F14" s="27"/>
      <c r="G14" s="27"/>
      <c r="H14" s="27"/>
      <c r="I14" s="85" t="s">
        <v>24</v>
      </c>
      <c r="J14" s="86" t="s">
        <v>1</v>
      </c>
      <c r="K14" s="27"/>
      <c r="L14" s="40"/>
      <c r="S14" s="27"/>
      <c r="T14" s="27"/>
      <c r="U14" s="27"/>
      <c r="V14" s="27"/>
      <c r="W14" s="27"/>
      <c r="X14" s="27"/>
      <c r="Y14" s="27"/>
      <c r="Z14" s="27"/>
      <c r="AA14" s="27"/>
      <c r="AB14" s="27"/>
      <c r="AC14" s="27"/>
      <c r="AD14" s="27"/>
      <c r="AE14" s="27"/>
    </row>
    <row r="15" spans="1:46" s="2" customFormat="1" ht="18" customHeight="1">
      <c r="A15" s="27"/>
      <c r="B15" s="31"/>
      <c r="C15" s="27"/>
      <c r="D15" s="27"/>
      <c r="E15" s="86" t="s">
        <v>25</v>
      </c>
      <c r="F15" s="27"/>
      <c r="G15" s="27"/>
      <c r="H15" s="27"/>
      <c r="I15" s="85" t="s">
        <v>26</v>
      </c>
      <c r="J15" s="86" t="s">
        <v>1</v>
      </c>
      <c r="K15" s="27"/>
      <c r="L15" s="40"/>
      <c r="S15" s="27"/>
      <c r="T15" s="27"/>
      <c r="U15" s="27"/>
      <c r="V15" s="27"/>
      <c r="W15" s="27"/>
      <c r="X15" s="27"/>
      <c r="Y15" s="27"/>
      <c r="Z15" s="27"/>
      <c r="AA15" s="27"/>
      <c r="AB15" s="27"/>
      <c r="AC15" s="27"/>
      <c r="AD15" s="27"/>
      <c r="AE15" s="27"/>
    </row>
    <row r="16" spans="1:46" s="2" customFormat="1" ht="6.95" customHeight="1">
      <c r="A16" s="27"/>
      <c r="B16" s="31"/>
      <c r="C16" s="27"/>
      <c r="D16" s="27"/>
      <c r="E16" s="27"/>
      <c r="F16" s="27"/>
      <c r="G16" s="27"/>
      <c r="H16" s="27"/>
      <c r="I16" s="27"/>
      <c r="J16" s="27"/>
      <c r="K16" s="27"/>
      <c r="L16" s="40"/>
      <c r="S16" s="27"/>
      <c r="T16" s="27"/>
      <c r="U16" s="27"/>
      <c r="V16" s="27"/>
      <c r="W16" s="27"/>
      <c r="X16" s="27"/>
      <c r="Y16" s="27"/>
      <c r="Z16" s="27"/>
      <c r="AA16" s="27"/>
      <c r="AB16" s="27"/>
      <c r="AC16" s="27"/>
      <c r="AD16" s="27"/>
      <c r="AE16" s="27"/>
    </row>
    <row r="17" spans="1:31" s="2" customFormat="1" ht="12" customHeight="1">
      <c r="A17" s="27"/>
      <c r="B17" s="31"/>
      <c r="C17" s="27"/>
      <c r="D17" s="85" t="s">
        <v>27</v>
      </c>
      <c r="E17" s="27"/>
      <c r="F17" s="27"/>
      <c r="G17" s="27"/>
      <c r="H17" s="27"/>
      <c r="I17" s="85" t="s">
        <v>24</v>
      </c>
      <c r="J17" s="24" t="str">
        <f>'Rekapitulace stavby'!AN13</f>
        <v>Vyplň údaj</v>
      </c>
      <c r="K17" s="27"/>
      <c r="L17" s="40"/>
      <c r="S17" s="27"/>
      <c r="T17" s="27"/>
      <c r="U17" s="27"/>
      <c r="V17" s="27"/>
      <c r="W17" s="27"/>
      <c r="X17" s="27"/>
      <c r="Y17" s="27"/>
      <c r="Z17" s="27"/>
      <c r="AA17" s="27"/>
      <c r="AB17" s="27"/>
      <c r="AC17" s="27"/>
      <c r="AD17" s="27"/>
      <c r="AE17" s="27"/>
    </row>
    <row r="18" spans="1:31" s="2" customFormat="1" ht="18" customHeight="1">
      <c r="A18" s="27"/>
      <c r="B18" s="31"/>
      <c r="C18" s="27"/>
      <c r="D18" s="27"/>
      <c r="E18" s="370" t="str">
        <f>'Rekapitulace stavby'!E14</f>
        <v>Vyplň údaj</v>
      </c>
      <c r="F18" s="371"/>
      <c r="G18" s="371"/>
      <c r="H18" s="371"/>
      <c r="I18" s="85" t="s">
        <v>26</v>
      </c>
      <c r="J18" s="24" t="str">
        <f>'Rekapitulace stavby'!AN14</f>
        <v>Vyplň údaj</v>
      </c>
      <c r="K18" s="27"/>
      <c r="L18" s="40"/>
      <c r="S18" s="27"/>
      <c r="T18" s="27"/>
      <c r="U18" s="27"/>
      <c r="V18" s="27"/>
      <c r="W18" s="27"/>
      <c r="X18" s="27"/>
      <c r="Y18" s="27"/>
      <c r="Z18" s="27"/>
      <c r="AA18" s="27"/>
      <c r="AB18" s="27"/>
      <c r="AC18" s="27"/>
      <c r="AD18" s="27"/>
      <c r="AE18" s="27"/>
    </row>
    <row r="19" spans="1:31" s="2" customFormat="1" ht="6.95" customHeight="1">
      <c r="A19" s="27"/>
      <c r="B19" s="31"/>
      <c r="C19" s="27"/>
      <c r="D19" s="27"/>
      <c r="E19" s="27"/>
      <c r="F19" s="27"/>
      <c r="G19" s="27"/>
      <c r="H19" s="27"/>
      <c r="I19" s="27"/>
      <c r="J19" s="27"/>
      <c r="K19" s="27"/>
      <c r="L19" s="40"/>
      <c r="S19" s="27"/>
      <c r="T19" s="27"/>
      <c r="U19" s="27"/>
      <c r="V19" s="27"/>
      <c r="W19" s="27"/>
      <c r="X19" s="27"/>
      <c r="Y19" s="27"/>
      <c r="Z19" s="27"/>
      <c r="AA19" s="27"/>
      <c r="AB19" s="27"/>
      <c r="AC19" s="27"/>
      <c r="AD19" s="27"/>
      <c r="AE19" s="27"/>
    </row>
    <row r="20" spans="1:31" s="2" customFormat="1" ht="12" customHeight="1">
      <c r="A20" s="27"/>
      <c r="B20" s="31"/>
      <c r="C20" s="27"/>
      <c r="D20" s="85" t="s">
        <v>29</v>
      </c>
      <c r="E20" s="27"/>
      <c r="F20" s="27"/>
      <c r="G20" s="27"/>
      <c r="H20" s="27"/>
      <c r="I20" s="85" t="s">
        <v>24</v>
      </c>
      <c r="J20" s="86" t="s">
        <v>1</v>
      </c>
      <c r="K20" s="27"/>
      <c r="L20" s="40"/>
      <c r="S20" s="27"/>
      <c r="T20" s="27"/>
      <c r="U20" s="27"/>
      <c r="V20" s="27"/>
      <c r="W20" s="27"/>
      <c r="X20" s="27"/>
      <c r="Y20" s="27"/>
      <c r="Z20" s="27"/>
      <c r="AA20" s="27"/>
      <c r="AB20" s="27"/>
      <c r="AC20" s="27"/>
      <c r="AD20" s="27"/>
      <c r="AE20" s="27"/>
    </row>
    <row r="21" spans="1:31" s="2" customFormat="1" ht="18" customHeight="1">
      <c r="A21" s="27"/>
      <c r="B21" s="31"/>
      <c r="C21" s="27"/>
      <c r="D21" s="27"/>
      <c r="E21" s="86" t="s">
        <v>30</v>
      </c>
      <c r="F21" s="27"/>
      <c r="G21" s="27"/>
      <c r="H21" s="27"/>
      <c r="I21" s="85" t="s">
        <v>26</v>
      </c>
      <c r="J21" s="86" t="s">
        <v>1</v>
      </c>
      <c r="K21" s="27"/>
      <c r="L21" s="40"/>
      <c r="S21" s="27"/>
      <c r="T21" s="27"/>
      <c r="U21" s="27"/>
      <c r="V21" s="27"/>
      <c r="W21" s="27"/>
      <c r="X21" s="27"/>
      <c r="Y21" s="27"/>
      <c r="Z21" s="27"/>
      <c r="AA21" s="27"/>
      <c r="AB21" s="27"/>
      <c r="AC21" s="27"/>
      <c r="AD21" s="27"/>
      <c r="AE21" s="27"/>
    </row>
    <row r="22" spans="1:31" s="2" customFormat="1" ht="6.95" customHeight="1">
      <c r="A22" s="27"/>
      <c r="B22" s="31"/>
      <c r="C22" s="27"/>
      <c r="D22" s="27"/>
      <c r="E22" s="27"/>
      <c r="F22" s="27"/>
      <c r="G22" s="27"/>
      <c r="H22" s="27"/>
      <c r="I22" s="27"/>
      <c r="J22" s="27"/>
      <c r="K22" s="27"/>
      <c r="L22" s="40"/>
      <c r="S22" s="27"/>
      <c r="T22" s="27"/>
      <c r="U22" s="27"/>
      <c r="V22" s="27"/>
      <c r="W22" s="27"/>
      <c r="X22" s="27"/>
      <c r="Y22" s="27"/>
      <c r="Z22" s="27"/>
      <c r="AA22" s="27"/>
      <c r="AB22" s="27"/>
      <c r="AC22" s="27"/>
      <c r="AD22" s="27"/>
      <c r="AE22" s="27"/>
    </row>
    <row r="23" spans="1:31" s="2" customFormat="1" ht="12" customHeight="1">
      <c r="A23" s="27"/>
      <c r="B23" s="31"/>
      <c r="C23" s="27"/>
      <c r="D23" s="85" t="s">
        <v>32</v>
      </c>
      <c r="E23" s="27"/>
      <c r="F23" s="27"/>
      <c r="G23" s="27"/>
      <c r="H23" s="27"/>
      <c r="I23" s="85" t="s">
        <v>24</v>
      </c>
      <c r="J23" s="86" t="s">
        <v>1</v>
      </c>
      <c r="K23" s="27"/>
      <c r="L23" s="40"/>
      <c r="S23" s="27"/>
      <c r="T23" s="27"/>
      <c r="U23" s="27"/>
      <c r="V23" s="27"/>
      <c r="W23" s="27"/>
      <c r="X23" s="27"/>
      <c r="Y23" s="27"/>
      <c r="Z23" s="27"/>
      <c r="AA23" s="27"/>
      <c r="AB23" s="27"/>
      <c r="AC23" s="27"/>
      <c r="AD23" s="27"/>
      <c r="AE23" s="27"/>
    </row>
    <row r="24" spans="1:31" s="2" customFormat="1" ht="18" customHeight="1">
      <c r="A24" s="27"/>
      <c r="B24" s="31"/>
      <c r="C24" s="27"/>
      <c r="D24" s="27"/>
      <c r="E24" s="86" t="s">
        <v>33</v>
      </c>
      <c r="F24" s="27"/>
      <c r="G24" s="27"/>
      <c r="H24" s="27"/>
      <c r="I24" s="85" t="s">
        <v>26</v>
      </c>
      <c r="J24" s="86" t="s">
        <v>1</v>
      </c>
      <c r="K24" s="27"/>
      <c r="L24" s="40"/>
      <c r="S24" s="27"/>
      <c r="T24" s="27"/>
      <c r="U24" s="27"/>
      <c r="V24" s="27"/>
      <c r="W24" s="27"/>
      <c r="X24" s="27"/>
      <c r="Y24" s="27"/>
      <c r="Z24" s="27"/>
      <c r="AA24" s="27"/>
      <c r="AB24" s="27"/>
      <c r="AC24" s="27"/>
      <c r="AD24" s="27"/>
      <c r="AE24" s="27"/>
    </row>
    <row r="25" spans="1:31" s="2" customFormat="1" ht="6.95" customHeight="1">
      <c r="A25" s="27"/>
      <c r="B25" s="31"/>
      <c r="C25" s="27"/>
      <c r="D25" s="27"/>
      <c r="E25" s="27"/>
      <c r="F25" s="27"/>
      <c r="G25" s="27"/>
      <c r="H25" s="27"/>
      <c r="I25" s="27"/>
      <c r="J25" s="27"/>
      <c r="K25" s="27"/>
      <c r="L25" s="40"/>
      <c r="S25" s="27"/>
      <c r="T25" s="27"/>
      <c r="U25" s="27"/>
      <c r="V25" s="27"/>
      <c r="W25" s="27"/>
      <c r="X25" s="27"/>
      <c r="Y25" s="27"/>
      <c r="Z25" s="27"/>
      <c r="AA25" s="27"/>
      <c r="AB25" s="27"/>
      <c r="AC25" s="27"/>
      <c r="AD25" s="27"/>
      <c r="AE25" s="27"/>
    </row>
    <row r="26" spans="1:31" s="2" customFormat="1" ht="12" customHeight="1">
      <c r="A26" s="27"/>
      <c r="B26" s="31"/>
      <c r="C26" s="27"/>
      <c r="D26" s="85" t="s">
        <v>34</v>
      </c>
      <c r="E26" s="27"/>
      <c r="F26" s="27"/>
      <c r="G26" s="27"/>
      <c r="H26" s="27"/>
      <c r="I26" s="27"/>
      <c r="J26" s="27"/>
      <c r="K26" s="27"/>
      <c r="L26" s="40"/>
      <c r="S26" s="27"/>
      <c r="T26" s="27"/>
      <c r="U26" s="27"/>
      <c r="V26" s="27"/>
      <c r="W26" s="27"/>
      <c r="X26" s="27"/>
      <c r="Y26" s="27"/>
      <c r="Z26" s="27"/>
      <c r="AA26" s="27"/>
      <c r="AB26" s="27"/>
      <c r="AC26" s="27"/>
      <c r="AD26" s="27"/>
      <c r="AE26" s="27"/>
    </row>
    <row r="27" spans="1:31" s="8" customFormat="1" ht="16.5" customHeight="1">
      <c r="A27" s="88"/>
      <c r="B27" s="89"/>
      <c r="C27" s="88"/>
      <c r="D27" s="88"/>
      <c r="E27" s="372" t="s">
        <v>1</v>
      </c>
      <c r="F27" s="372"/>
      <c r="G27" s="372"/>
      <c r="H27" s="372"/>
      <c r="I27" s="88"/>
      <c r="J27" s="88"/>
      <c r="K27" s="88"/>
      <c r="L27" s="90"/>
      <c r="S27" s="88"/>
      <c r="T27" s="88"/>
      <c r="U27" s="88"/>
      <c r="V27" s="88"/>
      <c r="W27" s="88"/>
      <c r="X27" s="88"/>
      <c r="Y27" s="88"/>
      <c r="Z27" s="88"/>
      <c r="AA27" s="88"/>
      <c r="AB27" s="88"/>
      <c r="AC27" s="88"/>
      <c r="AD27" s="88"/>
      <c r="AE27" s="88"/>
    </row>
    <row r="28" spans="1:31" s="2" customFormat="1" ht="6.95" customHeight="1">
      <c r="A28" s="27"/>
      <c r="B28" s="31"/>
      <c r="C28" s="27"/>
      <c r="D28" s="27"/>
      <c r="E28" s="27"/>
      <c r="F28" s="27"/>
      <c r="G28" s="27"/>
      <c r="H28" s="27"/>
      <c r="I28" s="27"/>
      <c r="J28" s="27"/>
      <c r="K28" s="27"/>
      <c r="L28" s="40"/>
      <c r="S28" s="27"/>
      <c r="T28" s="27"/>
      <c r="U28" s="27"/>
      <c r="V28" s="27"/>
      <c r="W28" s="27"/>
      <c r="X28" s="27"/>
      <c r="Y28" s="27"/>
      <c r="Z28" s="27"/>
      <c r="AA28" s="27"/>
      <c r="AB28" s="27"/>
      <c r="AC28" s="27"/>
      <c r="AD28" s="27"/>
      <c r="AE28" s="27"/>
    </row>
    <row r="29" spans="1:31" s="2" customFormat="1" ht="6.95" customHeight="1">
      <c r="A29" s="27"/>
      <c r="B29" s="31"/>
      <c r="C29" s="27"/>
      <c r="D29" s="91"/>
      <c r="E29" s="91"/>
      <c r="F29" s="91"/>
      <c r="G29" s="91"/>
      <c r="H29" s="91"/>
      <c r="I29" s="91"/>
      <c r="J29" s="91"/>
      <c r="K29" s="91"/>
      <c r="L29" s="40"/>
      <c r="S29" s="27"/>
      <c r="T29" s="27"/>
      <c r="U29" s="27"/>
      <c r="V29" s="27"/>
      <c r="W29" s="27"/>
      <c r="X29" s="27"/>
      <c r="Y29" s="27"/>
      <c r="Z29" s="27"/>
      <c r="AA29" s="27"/>
      <c r="AB29" s="27"/>
      <c r="AC29" s="27"/>
      <c r="AD29" s="27"/>
      <c r="AE29" s="27"/>
    </row>
    <row r="30" spans="1:31" s="2" customFormat="1" ht="25.35" customHeight="1">
      <c r="A30" s="27"/>
      <c r="B30" s="31"/>
      <c r="C30" s="27"/>
      <c r="D30" s="92" t="s">
        <v>35</v>
      </c>
      <c r="E30" s="27"/>
      <c r="F30" s="27"/>
      <c r="G30" s="27"/>
      <c r="H30" s="27"/>
      <c r="I30" s="27"/>
      <c r="J30" s="93">
        <f>ROUND(J118, 2)</f>
        <v>0</v>
      </c>
      <c r="K30" s="27"/>
      <c r="L30" s="40"/>
      <c r="S30" s="27"/>
      <c r="T30" s="27"/>
      <c r="U30" s="27"/>
      <c r="V30" s="27"/>
      <c r="W30" s="27"/>
      <c r="X30" s="27"/>
      <c r="Y30" s="27"/>
      <c r="Z30" s="27"/>
      <c r="AA30" s="27"/>
      <c r="AB30" s="27"/>
      <c r="AC30" s="27"/>
      <c r="AD30" s="27"/>
      <c r="AE30" s="27"/>
    </row>
    <row r="31" spans="1:31" s="2" customFormat="1" ht="6.95" customHeight="1">
      <c r="A31" s="27"/>
      <c r="B31" s="31"/>
      <c r="C31" s="27"/>
      <c r="D31" s="91"/>
      <c r="E31" s="91"/>
      <c r="F31" s="91"/>
      <c r="G31" s="91"/>
      <c r="H31" s="91"/>
      <c r="I31" s="91"/>
      <c r="J31" s="91"/>
      <c r="K31" s="91"/>
      <c r="L31" s="40"/>
      <c r="S31" s="27"/>
      <c r="T31" s="27"/>
      <c r="U31" s="27"/>
      <c r="V31" s="27"/>
      <c r="W31" s="27"/>
      <c r="X31" s="27"/>
      <c r="Y31" s="27"/>
      <c r="Z31" s="27"/>
      <c r="AA31" s="27"/>
      <c r="AB31" s="27"/>
      <c r="AC31" s="27"/>
      <c r="AD31" s="27"/>
      <c r="AE31" s="27"/>
    </row>
    <row r="32" spans="1:31" s="2" customFormat="1" ht="14.45" customHeight="1">
      <c r="A32" s="27"/>
      <c r="B32" s="31"/>
      <c r="C32" s="27"/>
      <c r="D32" s="27"/>
      <c r="E32" s="27"/>
      <c r="F32" s="94" t="s">
        <v>37</v>
      </c>
      <c r="G32" s="27"/>
      <c r="H32" s="27"/>
      <c r="I32" s="94" t="s">
        <v>36</v>
      </c>
      <c r="J32" s="94" t="s">
        <v>38</v>
      </c>
      <c r="K32" s="27"/>
      <c r="L32" s="40"/>
      <c r="S32" s="27"/>
      <c r="T32" s="27"/>
      <c r="U32" s="27"/>
      <c r="V32" s="27"/>
      <c r="W32" s="27"/>
      <c r="X32" s="27"/>
      <c r="Y32" s="27"/>
      <c r="Z32" s="27"/>
      <c r="AA32" s="27"/>
      <c r="AB32" s="27"/>
      <c r="AC32" s="27"/>
      <c r="AD32" s="27"/>
      <c r="AE32" s="27"/>
    </row>
    <row r="33" spans="1:31" s="2" customFormat="1" ht="14.45" customHeight="1">
      <c r="A33" s="27"/>
      <c r="B33" s="31"/>
      <c r="C33" s="27"/>
      <c r="D33" s="95" t="s">
        <v>39</v>
      </c>
      <c r="E33" s="85" t="s">
        <v>40</v>
      </c>
      <c r="F33" s="96">
        <f>ROUND((SUM(BE118:BE121)),  2)</f>
        <v>0</v>
      </c>
      <c r="G33" s="27"/>
      <c r="H33" s="27"/>
      <c r="I33" s="97">
        <v>0.21</v>
      </c>
      <c r="J33" s="96">
        <f>ROUND(((SUM(BE118:BE121))*I33),  2)</f>
        <v>0</v>
      </c>
      <c r="K33" s="27"/>
      <c r="L33" s="40"/>
      <c r="S33" s="27"/>
      <c r="T33" s="27"/>
      <c r="U33" s="27"/>
      <c r="V33" s="27"/>
      <c r="W33" s="27"/>
      <c r="X33" s="27"/>
      <c r="Y33" s="27"/>
      <c r="Z33" s="27"/>
      <c r="AA33" s="27"/>
      <c r="AB33" s="27"/>
      <c r="AC33" s="27"/>
      <c r="AD33" s="27"/>
      <c r="AE33" s="27"/>
    </row>
    <row r="34" spans="1:31" s="2" customFormat="1" ht="14.45" customHeight="1">
      <c r="A34" s="27"/>
      <c r="B34" s="31"/>
      <c r="C34" s="27"/>
      <c r="D34" s="27"/>
      <c r="E34" s="85" t="s">
        <v>41</v>
      </c>
      <c r="F34" s="96">
        <f>ROUND((SUM(BF118:BF121)),  2)</f>
        <v>0</v>
      </c>
      <c r="G34" s="27"/>
      <c r="H34" s="27"/>
      <c r="I34" s="97">
        <v>0.15</v>
      </c>
      <c r="J34" s="96">
        <f>ROUND(((SUM(BF118:BF121))*I34),  2)</f>
        <v>0</v>
      </c>
      <c r="K34" s="27"/>
      <c r="L34" s="40"/>
      <c r="S34" s="27"/>
      <c r="T34" s="27"/>
      <c r="U34" s="27"/>
      <c r="V34" s="27"/>
      <c r="W34" s="27"/>
      <c r="X34" s="27"/>
      <c r="Y34" s="27"/>
      <c r="Z34" s="27"/>
      <c r="AA34" s="27"/>
      <c r="AB34" s="27"/>
      <c r="AC34" s="27"/>
      <c r="AD34" s="27"/>
      <c r="AE34" s="27"/>
    </row>
    <row r="35" spans="1:31" s="2" customFormat="1" ht="14.45" hidden="1" customHeight="1">
      <c r="A35" s="27"/>
      <c r="B35" s="31"/>
      <c r="C35" s="27"/>
      <c r="D35" s="27"/>
      <c r="E35" s="85" t="s">
        <v>42</v>
      </c>
      <c r="F35" s="96">
        <f>ROUND((SUM(BG118:BG121)),  2)</f>
        <v>0</v>
      </c>
      <c r="G35" s="27"/>
      <c r="H35" s="27"/>
      <c r="I35" s="97">
        <v>0.21</v>
      </c>
      <c r="J35" s="96">
        <f>0</f>
        <v>0</v>
      </c>
      <c r="K35" s="27"/>
      <c r="L35" s="40"/>
      <c r="S35" s="27"/>
      <c r="T35" s="27"/>
      <c r="U35" s="27"/>
      <c r="V35" s="27"/>
      <c r="W35" s="27"/>
      <c r="X35" s="27"/>
      <c r="Y35" s="27"/>
      <c r="Z35" s="27"/>
      <c r="AA35" s="27"/>
      <c r="AB35" s="27"/>
      <c r="AC35" s="27"/>
      <c r="AD35" s="27"/>
      <c r="AE35" s="27"/>
    </row>
    <row r="36" spans="1:31" s="2" customFormat="1" ht="14.45" hidden="1" customHeight="1">
      <c r="A36" s="27"/>
      <c r="B36" s="31"/>
      <c r="C36" s="27"/>
      <c r="D36" s="27"/>
      <c r="E36" s="85" t="s">
        <v>43</v>
      </c>
      <c r="F36" s="96">
        <f>ROUND((SUM(BH118:BH121)),  2)</f>
        <v>0</v>
      </c>
      <c r="G36" s="27"/>
      <c r="H36" s="27"/>
      <c r="I36" s="97">
        <v>0.15</v>
      </c>
      <c r="J36" s="96">
        <f>0</f>
        <v>0</v>
      </c>
      <c r="K36" s="27"/>
      <c r="L36" s="40"/>
      <c r="S36" s="27"/>
      <c r="T36" s="27"/>
      <c r="U36" s="27"/>
      <c r="V36" s="27"/>
      <c r="W36" s="27"/>
      <c r="X36" s="27"/>
      <c r="Y36" s="27"/>
      <c r="Z36" s="27"/>
      <c r="AA36" s="27"/>
      <c r="AB36" s="27"/>
      <c r="AC36" s="27"/>
      <c r="AD36" s="27"/>
      <c r="AE36" s="27"/>
    </row>
    <row r="37" spans="1:31" s="2" customFormat="1" ht="14.45" hidden="1" customHeight="1">
      <c r="A37" s="27"/>
      <c r="B37" s="31"/>
      <c r="C37" s="27"/>
      <c r="D37" s="27"/>
      <c r="E37" s="85" t="s">
        <v>44</v>
      </c>
      <c r="F37" s="96">
        <f>ROUND((SUM(BI118:BI121)),  2)</f>
        <v>0</v>
      </c>
      <c r="G37" s="27"/>
      <c r="H37" s="27"/>
      <c r="I37" s="97">
        <v>0</v>
      </c>
      <c r="J37" s="96">
        <f>0</f>
        <v>0</v>
      </c>
      <c r="K37" s="27"/>
      <c r="L37" s="40"/>
      <c r="S37" s="27"/>
      <c r="T37" s="27"/>
      <c r="U37" s="27"/>
      <c r="V37" s="27"/>
      <c r="W37" s="27"/>
      <c r="X37" s="27"/>
      <c r="Y37" s="27"/>
      <c r="Z37" s="27"/>
      <c r="AA37" s="27"/>
      <c r="AB37" s="27"/>
      <c r="AC37" s="27"/>
      <c r="AD37" s="27"/>
      <c r="AE37" s="27"/>
    </row>
    <row r="38" spans="1:31" s="2" customFormat="1" ht="6.95" customHeight="1">
      <c r="A38" s="27"/>
      <c r="B38" s="31"/>
      <c r="C38" s="27"/>
      <c r="D38" s="27"/>
      <c r="E38" s="27"/>
      <c r="F38" s="27"/>
      <c r="G38" s="27"/>
      <c r="H38" s="27"/>
      <c r="I38" s="27"/>
      <c r="J38" s="27"/>
      <c r="K38" s="27"/>
      <c r="L38" s="40"/>
      <c r="S38" s="27"/>
      <c r="T38" s="27"/>
      <c r="U38" s="27"/>
      <c r="V38" s="27"/>
      <c r="W38" s="27"/>
      <c r="X38" s="27"/>
      <c r="Y38" s="27"/>
      <c r="Z38" s="27"/>
      <c r="AA38" s="27"/>
      <c r="AB38" s="27"/>
      <c r="AC38" s="27"/>
      <c r="AD38" s="27"/>
      <c r="AE38" s="27"/>
    </row>
    <row r="39" spans="1:31" s="2" customFormat="1" ht="25.35" customHeight="1">
      <c r="A39" s="27"/>
      <c r="B39" s="31"/>
      <c r="C39" s="98"/>
      <c r="D39" s="99" t="s">
        <v>45</v>
      </c>
      <c r="E39" s="100"/>
      <c r="F39" s="100"/>
      <c r="G39" s="101" t="s">
        <v>46</v>
      </c>
      <c r="H39" s="102" t="s">
        <v>47</v>
      </c>
      <c r="I39" s="100"/>
      <c r="J39" s="103">
        <f>SUM(J30:J37)</f>
        <v>0</v>
      </c>
      <c r="K39" s="104"/>
      <c r="L39" s="40"/>
      <c r="S39" s="27"/>
      <c r="T39" s="27"/>
      <c r="U39" s="27"/>
      <c r="V39" s="27"/>
      <c r="W39" s="27"/>
      <c r="X39" s="27"/>
      <c r="Y39" s="27"/>
      <c r="Z39" s="27"/>
      <c r="AA39" s="27"/>
      <c r="AB39" s="27"/>
      <c r="AC39" s="27"/>
      <c r="AD39" s="27"/>
      <c r="AE39" s="27"/>
    </row>
    <row r="40" spans="1:31" s="2" customFormat="1" ht="14.45" customHeight="1">
      <c r="A40" s="27"/>
      <c r="B40" s="31"/>
      <c r="C40" s="27"/>
      <c r="D40" s="27"/>
      <c r="E40" s="27"/>
      <c r="F40" s="27"/>
      <c r="G40" s="27"/>
      <c r="H40" s="27"/>
      <c r="I40" s="27"/>
      <c r="J40" s="27"/>
      <c r="K40" s="27"/>
      <c r="L40" s="40"/>
      <c r="S40" s="27"/>
      <c r="T40" s="27"/>
      <c r="U40" s="27"/>
      <c r="V40" s="27"/>
      <c r="W40" s="27"/>
      <c r="X40" s="27"/>
      <c r="Y40" s="27"/>
      <c r="Z40" s="27"/>
      <c r="AA40" s="27"/>
      <c r="AB40" s="27"/>
      <c r="AC40" s="27"/>
      <c r="AD40" s="27"/>
      <c r="AE40" s="27"/>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0"/>
      <c r="D50" s="105" t="s">
        <v>48</v>
      </c>
      <c r="E50" s="106"/>
      <c r="F50" s="106"/>
      <c r="G50" s="105" t="s">
        <v>49</v>
      </c>
      <c r="H50" s="106"/>
      <c r="I50" s="106"/>
      <c r="J50" s="106"/>
      <c r="K50" s="106"/>
      <c r="L50" s="40"/>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7"/>
      <c r="B61" s="31"/>
      <c r="C61" s="27"/>
      <c r="D61" s="107" t="s">
        <v>50</v>
      </c>
      <c r="E61" s="108"/>
      <c r="F61" s="109" t="s">
        <v>51</v>
      </c>
      <c r="G61" s="107" t="s">
        <v>50</v>
      </c>
      <c r="H61" s="108"/>
      <c r="I61" s="108"/>
      <c r="J61" s="110" t="s">
        <v>51</v>
      </c>
      <c r="K61" s="108"/>
      <c r="L61" s="40"/>
      <c r="S61" s="27"/>
      <c r="T61" s="27"/>
      <c r="U61" s="27"/>
      <c r="V61" s="27"/>
      <c r="W61" s="27"/>
      <c r="X61" s="27"/>
      <c r="Y61" s="27"/>
      <c r="Z61" s="27"/>
      <c r="AA61" s="27"/>
      <c r="AB61" s="27"/>
      <c r="AC61" s="27"/>
      <c r="AD61" s="27"/>
      <c r="AE61" s="27"/>
    </row>
    <row r="62" spans="1:31">
      <c r="B62" s="17"/>
      <c r="L62" s="17"/>
    </row>
    <row r="63" spans="1:31">
      <c r="B63" s="17"/>
      <c r="L63" s="17"/>
    </row>
    <row r="64" spans="1:31">
      <c r="B64" s="17"/>
      <c r="L64" s="17"/>
    </row>
    <row r="65" spans="1:31" s="2" customFormat="1" ht="12.75">
      <c r="A65" s="27"/>
      <c r="B65" s="31"/>
      <c r="C65" s="27"/>
      <c r="D65" s="105" t="s">
        <v>52</v>
      </c>
      <c r="E65" s="111"/>
      <c r="F65" s="111"/>
      <c r="G65" s="105" t="s">
        <v>53</v>
      </c>
      <c r="H65" s="111"/>
      <c r="I65" s="111"/>
      <c r="J65" s="111"/>
      <c r="K65" s="111"/>
      <c r="L65" s="40"/>
      <c r="S65" s="27"/>
      <c r="T65" s="27"/>
      <c r="U65" s="27"/>
      <c r="V65" s="27"/>
      <c r="W65" s="27"/>
      <c r="X65" s="27"/>
      <c r="Y65" s="27"/>
      <c r="Z65" s="27"/>
      <c r="AA65" s="27"/>
      <c r="AB65" s="27"/>
      <c r="AC65" s="27"/>
      <c r="AD65" s="27"/>
      <c r="AE65" s="27"/>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7"/>
      <c r="B76" s="31"/>
      <c r="C76" s="27"/>
      <c r="D76" s="107" t="s">
        <v>50</v>
      </c>
      <c r="E76" s="108"/>
      <c r="F76" s="109" t="s">
        <v>51</v>
      </c>
      <c r="G76" s="107" t="s">
        <v>50</v>
      </c>
      <c r="H76" s="108"/>
      <c r="I76" s="108"/>
      <c r="J76" s="110" t="s">
        <v>51</v>
      </c>
      <c r="K76" s="108"/>
      <c r="L76" s="40"/>
      <c r="S76" s="27"/>
      <c r="T76" s="27"/>
      <c r="U76" s="27"/>
      <c r="V76" s="27"/>
      <c r="W76" s="27"/>
      <c r="X76" s="27"/>
      <c r="Y76" s="27"/>
      <c r="Z76" s="27"/>
      <c r="AA76" s="27"/>
      <c r="AB76" s="27"/>
      <c r="AC76" s="27"/>
      <c r="AD76" s="27"/>
      <c r="AE76" s="27"/>
    </row>
    <row r="77" spans="1:31" s="2" customFormat="1" ht="14.45" customHeight="1">
      <c r="A77" s="27"/>
      <c r="B77" s="112"/>
      <c r="C77" s="113"/>
      <c r="D77" s="113"/>
      <c r="E77" s="113"/>
      <c r="F77" s="113"/>
      <c r="G77" s="113"/>
      <c r="H77" s="113"/>
      <c r="I77" s="113"/>
      <c r="J77" s="113"/>
      <c r="K77" s="113"/>
      <c r="L77" s="40"/>
      <c r="S77" s="27"/>
      <c r="T77" s="27"/>
      <c r="U77" s="27"/>
      <c r="V77" s="27"/>
      <c r="W77" s="27"/>
      <c r="X77" s="27"/>
      <c r="Y77" s="27"/>
      <c r="Z77" s="27"/>
      <c r="AA77" s="27"/>
      <c r="AB77" s="27"/>
      <c r="AC77" s="27"/>
      <c r="AD77" s="27"/>
      <c r="AE77" s="27"/>
    </row>
    <row r="81" spans="1:47" s="2" customFormat="1" ht="6.95" customHeight="1">
      <c r="A81" s="27"/>
      <c r="B81" s="114"/>
      <c r="C81" s="115"/>
      <c r="D81" s="115"/>
      <c r="E81" s="115"/>
      <c r="F81" s="115"/>
      <c r="G81" s="115"/>
      <c r="H81" s="115"/>
      <c r="I81" s="115"/>
      <c r="J81" s="115"/>
      <c r="K81" s="115"/>
      <c r="L81" s="40"/>
      <c r="S81" s="27"/>
      <c r="T81" s="27"/>
      <c r="U81" s="27"/>
      <c r="V81" s="27"/>
      <c r="W81" s="27"/>
      <c r="X81" s="27"/>
      <c r="Y81" s="27"/>
      <c r="Z81" s="27"/>
      <c r="AA81" s="27"/>
      <c r="AB81" s="27"/>
      <c r="AC81" s="27"/>
      <c r="AD81" s="27"/>
      <c r="AE81" s="27"/>
    </row>
    <row r="82" spans="1:47" s="2" customFormat="1" ht="24.95" customHeight="1">
      <c r="A82" s="27"/>
      <c r="B82" s="28"/>
      <c r="C82" s="19" t="s">
        <v>88</v>
      </c>
      <c r="D82" s="29"/>
      <c r="E82" s="29"/>
      <c r="F82" s="29"/>
      <c r="G82" s="29"/>
      <c r="H82" s="29"/>
      <c r="I82" s="29"/>
      <c r="J82" s="29"/>
      <c r="K82" s="29"/>
      <c r="L82" s="40"/>
      <c r="S82" s="27"/>
      <c r="T82" s="27"/>
      <c r="U82" s="27"/>
      <c r="V82" s="27"/>
      <c r="W82" s="27"/>
      <c r="X82" s="27"/>
      <c r="Y82" s="27"/>
      <c r="Z82" s="27"/>
      <c r="AA82" s="27"/>
      <c r="AB82" s="27"/>
      <c r="AC82" s="27"/>
      <c r="AD82" s="27"/>
      <c r="AE82" s="27"/>
    </row>
    <row r="83" spans="1:47" s="2" customFormat="1" ht="6.95" customHeight="1">
      <c r="A83" s="27"/>
      <c r="B83" s="28"/>
      <c r="C83" s="29"/>
      <c r="D83" s="29"/>
      <c r="E83" s="29"/>
      <c r="F83" s="29"/>
      <c r="G83" s="29"/>
      <c r="H83" s="29"/>
      <c r="I83" s="29"/>
      <c r="J83" s="29"/>
      <c r="K83" s="29"/>
      <c r="L83" s="40"/>
      <c r="S83" s="27"/>
      <c r="T83" s="27"/>
      <c r="U83" s="27"/>
      <c r="V83" s="27"/>
      <c r="W83" s="27"/>
      <c r="X83" s="27"/>
      <c r="Y83" s="27"/>
      <c r="Z83" s="27"/>
      <c r="AA83" s="27"/>
      <c r="AB83" s="27"/>
      <c r="AC83" s="27"/>
      <c r="AD83" s="27"/>
      <c r="AE83" s="27"/>
    </row>
    <row r="84" spans="1:47" s="2" customFormat="1" ht="12" customHeight="1">
      <c r="A84" s="27"/>
      <c r="B84" s="28"/>
      <c r="C84" s="23" t="s">
        <v>16</v>
      </c>
      <c r="D84" s="29"/>
      <c r="E84" s="29"/>
      <c r="F84" s="29"/>
      <c r="G84" s="29"/>
      <c r="H84" s="29"/>
      <c r="I84" s="29"/>
      <c r="J84" s="29"/>
      <c r="K84" s="29"/>
      <c r="L84" s="40"/>
      <c r="S84" s="27"/>
      <c r="T84" s="27"/>
      <c r="U84" s="27"/>
      <c r="V84" s="27"/>
      <c r="W84" s="27"/>
      <c r="X84" s="27"/>
      <c r="Y84" s="27"/>
      <c r="Z84" s="27"/>
      <c r="AA84" s="27"/>
      <c r="AB84" s="27"/>
      <c r="AC84" s="27"/>
      <c r="AD84" s="27"/>
      <c r="AE84" s="27"/>
    </row>
    <row r="85" spans="1:47" s="2" customFormat="1" ht="16.5" customHeight="1">
      <c r="A85" s="27"/>
      <c r="B85" s="28"/>
      <c r="C85" s="29"/>
      <c r="D85" s="29"/>
      <c r="E85" s="363" t="str">
        <f>E7</f>
        <v>Střední škola řemesel a ZŠ-rekonstrukce kuchyně</v>
      </c>
      <c r="F85" s="364"/>
      <c r="G85" s="364"/>
      <c r="H85" s="364"/>
      <c r="I85" s="29"/>
      <c r="J85" s="29"/>
      <c r="K85" s="29"/>
      <c r="L85" s="40"/>
      <c r="S85" s="27"/>
      <c r="T85" s="27"/>
      <c r="U85" s="27"/>
      <c r="V85" s="27"/>
      <c r="W85" s="27"/>
      <c r="X85" s="27"/>
      <c r="Y85" s="27"/>
      <c r="Z85" s="27"/>
      <c r="AA85" s="27"/>
      <c r="AB85" s="27"/>
      <c r="AC85" s="27"/>
      <c r="AD85" s="27"/>
      <c r="AE85" s="27"/>
    </row>
    <row r="86" spans="1:47" s="2" customFormat="1" ht="12" customHeight="1">
      <c r="A86" s="27"/>
      <c r="B86" s="28"/>
      <c r="C86" s="23" t="s">
        <v>87</v>
      </c>
      <c r="D86" s="29"/>
      <c r="E86" s="29"/>
      <c r="F86" s="29"/>
      <c r="G86" s="29"/>
      <c r="H86" s="29"/>
      <c r="I86" s="29"/>
      <c r="J86" s="29"/>
      <c r="K86" s="29"/>
      <c r="L86" s="40"/>
      <c r="S86" s="27"/>
      <c r="T86" s="27"/>
      <c r="U86" s="27"/>
      <c r="V86" s="27"/>
      <c r="W86" s="27"/>
      <c r="X86" s="27"/>
      <c r="Y86" s="27"/>
      <c r="Z86" s="27"/>
      <c r="AA86" s="27"/>
      <c r="AB86" s="27"/>
      <c r="AC86" s="27"/>
      <c r="AD86" s="27"/>
      <c r="AE86" s="27"/>
    </row>
    <row r="87" spans="1:47" s="2" customFormat="1" ht="16.5" customHeight="1">
      <c r="A87" s="27"/>
      <c r="B87" s="28"/>
      <c r="C87" s="29"/>
      <c r="D87" s="29"/>
      <c r="E87" s="330" t="str">
        <f>E9</f>
        <v>HORICE 1 - SO-01-Vlastní budova - část gastro</v>
      </c>
      <c r="F87" s="362"/>
      <c r="G87" s="362"/>
      <c r="H87" s="362"/>
      <c r="I87" s="29"/>
      <c r="J87" s="29"/>
      <c r="K87" s="29"/>
      <c r="L87" s="40"/>
      <c r="S87" s="27"/>
      <c r="T87" s="27"/>
      <c r="U87" s="27"/>
      <c r="V87" s="27"/>
      <c r="W87" s="27"/>
      <c r="X87" s="27"/>
      <c r="Y87" s="27"/>
      <c r="Z87" s="27"/>
      <c r="AA87" s="27"/>
      <c r="AB87" s="27"/>
      <c r="AC87" s="27"/>
      <c r="AD87" s="27"/>
      <c r="AE87" s="27"/>
    </row>
    <row r="88" spans="1:47" s="2" customFormat="1" ht="6.95" customHeight="1">
      <c r="A88" s="27"/>
      <c r="B88" s="28"/>
      <c r="C88" s="29"/>
      <c r="D88" s="29"/>
      <c r="E88" s="29"/>
      <c r="F88" s="29"/>
      <c r="G88" s="29"/>
      <c r="H88" s="29"/>
      <c r="I88" s="29"/>
      <c r="J88" s="29"/>
      <c r="K88" s="29"/>
      <c r="L88" s="40"/>
      <c r="S88" s="27"/>
      <c r="T88" s="27"/>
      <c r="U88" s="27"/>
      <c r="V88" s="27"/>
      <c r="W88" s="27"/>
      <c r="X88" s="27"/>
      <c r="Y88" s="27"/>
      <c r="Z88" s="27"/>
      <c r="AA88" s="27"/>
      <c r="AB88" s="27"/>
      <c r="AC88" s="27"/>
      <c r="AD88" s="27"/>
      <c r="AE88" s="27"/>
    </row>
    <row r="89" spans="1:47" s="2" customFormat="1" ht="12" customHeight="1">
      <c r="A89" s="27"/>
      <c r="B89" s="28"/>
      <c r="C89" s="23" t="s">
        <v>20</v>
      </c>
      <c r="D89" s="29"/>
      <c r="E89" s="29"/>
      <c r="F89" s="21" t="str">
        <f>F12</f>
        <v>Hořice,Havlíčkova 54</v>
      </c>
      <c r="G89" s="29"/>
      <c r="H89" s="29"/>
      <c r="I89" s="23" t="s">
        <v>22</v>
      </c>
      <c r="J89" s="51" t="str">
        <f>IF(J12="","",J12)</f>
        <v>01_2023</v>
      </c>
      <c r="K89" s="29"/>
      <c r="L89" s="40"/>
      <c r="S89" s="27"/>
      <c r="T89" s="27"/>
      <c r="U89" s="27"/>
      <c r="V89" s="27"/>
      <c r="W89" s="27"/>
      <c r="X89" s="27"/>
      <c r="Y89" s="27"/>
      <c r="Z89" s="27"/>
      <c r="AA89" s="27"/>
      <c r="AB89" s="27"/>
      <c r="AC89" s="27"/>
      <c r="AD89" s="27"/>
      <c r="AE89" s="27"/>
    </row>
    <row r="90" spans="1:47" s="2" customFormat="1" ht="6.95" customHeight="1">
      <c r="A90" s="27"/>
      <c r="B90" s="28"/>
      <c r="C90" s="29"/>
      <c r="D90" s="29"/>
      <c r="E90" s="29"/>
      <c r="F90" s="29"/>
      <c r="G90" s="29"/>
      <c r="H90" s="29"/>
      <c r="I90" s="29"/>
      <c r="J90" s="29"/>
      <c r="K90" s="29"/>
      <c r="L90" s="40"/>
      <c r="S90" s="27"/>
      <c r="T90" s="27"/>
      <c r="U90" s="27"/>
      <c r="V90" s="27"/>
      <c r="W90" s="27"/>
      <c r="X90" s="27"/>
      <c r="Y90" s="27"/>
      <c r="Z90" s="27"/>
      <c r="AA90" s="27"/>
      <c r="AB90" s="27"/>
      <c r="AC90" s="27"/>
      <c r="AD90" s="27"/>
      <c r="AE90" s="27"/>
    </row>
    <row r="91" spans="1:47" s="2" customFormat="1" ht="15.2" customHeight="1">
      <c r="A91" s="27"/>
      <c r="B91" s="28"/>
      <c r="C91" s="23" t="s">
        <v>23</v>
      </c>
      <c r="D91" s="29"/>
      <c r="E91" s="29"/>
      <c r="F91" s="21" t="str">
        <f>E15</f>
        <v>SŠŘ a ZŠ Hořice Havláčkova 54</v>
      </c>
      <c r="G91" s="29"/>
      <c r="H91" s="29"/>
      <c r="I91" s="23" t="s">
        <v>29</v>
      </c>
      <c r="J91" s="25" t="str">
        <f>E21</f>
        <v>Pridos Hradec Králové</v>
      </c>
      <c r="K91" s="29"/>
      <c r="L91" s="40"/>
      <c r="S91" s="27"/>
      <c r="T91" s="27"/>
      <c r="U91" s="27"/>
      <c r="V91" s="27"/>
      <c r="W91" s="27"/>
      <c r="X91" s="27"/>
      <c r="Y91" s="27"/>
      <c r="Z91" s="27"/>
      <c r="AA91" s="27"/>
      <c r="AB91" s="27"/>
      <c r="AC91" s="27"/>
      <c r="AD91" s="27"/>
      <c r="AE91" s="27"/>
    </row>
    <row r="92" spans="1:47" s="2" customFormat="1" ht="15.2" customHeight="1">
      <c r="A92" s="27"/>
      <c r="B92" s="28"/>
      <c r="C92" s="23" t="s">
        <v>27</v>
      </c>
      <c r="D92" s="29"/>
      <c r="E92" s="29"/>
      <c r="F92" s="21" t="str">
        <f>IF(E18="","",E18)</f>
        <v>Vyplň údaj</v>
      </c>
      <c r="G92" s="29"/>
      <c r="H92" s="29"/>
      <c r="I92" s="23" t="s">
        <v>32</v>
      </c>
      <c r="J92" s="25" t="str">
        <f>E24</f>
        <v>Ing.Pavel Michálek</v>
      </c>
      <c r="K92" s="29"/>
      <c r="L92" s="40"/>
      <c r="S92" s="27"/>
      <c r="T92" s="27"/>
      <c r="U92" s="27"/>
      <c r="V92" s="27"/>
      <c r="W92" s="27"/>
      <c r="X92" s="27"/>
      <c r="Y92" s="27"/>
      <c r="Z92" s="27"/>
      <c r="AA92" s="27"/>
      <c r="AB92" s="27"/>
      <c r="AC92" s="27"/>
      <c r="AD92" s="27"/>
      <c r="AE92" s="27"/>
    </row>
    <row r="93" spans="1:47" s="2" customFormat="1" ht="10.35" customHeight="1">
      <c r="A93" s="27"/>
      <c r="B93" s="28"/>
      <c r="C93" s="29"/>
      <c r="D93" s="29"/>
      <c r="E93" s="29"/>
      <c r="F93" s="29"/>
      <c r="G93" s="29"/>
      <c r="H93" s="29"/>
      <c r="I93" s="29"/>
      <c r="J93" s="29"/>
      <c r="K93" s="29"/>
      <c r="L93" s="40"/>
      <c r="S93" s="27"/>
      <c r="T93" s="27"/>
      <c r="U93" s="27"/>
      <c r="V93" s="27"/>
      <c r="W93" s="27"/>
      <c r="X93" s="27"/>
      <c r="Y93" s="27"/>
      <c r="Z93" s="27"/>
      <c r="AA93" s="27"/>
      <c r="AB93" s="27"/>
      <c r="AC93" s="27"/>
      <c r="AD93" s="27"/>
      <c r="AE93" s="27"/>
    </row>
    <row r="94" spans="1:47" s="2" customFormat="1" ht="29.25" customHeight="1">
      <c r="A94" s="27"/>
      <c r="B94" s="28"/>
      <c r="C94" s="116" t="s">
        <v>89</v>
      </c>
      <c r="D94" s="117"/>
      <c r="E94" s="117"/>
      <c r="F94" s="117"/>
      <c r="G94" s="117"/>
      <c r="H94" s="117"/>
      <c r="I94" s="117"/>
      <c r="J94" s="118" t="s">
        <v>90</v>
      </c>
      <c r="K94" s="117"/>
      <c r="L94" s="40"/>
      <c r="S94" s="27"/>
      <c r="T94" s="27"/>
      <c r="U94" s="27"/>
      <c r="V94" s="27"/>
      <c r="W94" s="27"/>
      <c r="X94" s="27"/>
      <c r="Y94" s="27"/>
      <c r="Z94" s="27"/>
      <c r="AA94" s="27"/>
      <c r="AB94" s="27"/>
      <c r="AC94" s="27"/>
      <c r="AD94" s="27"/>
      <c r="AE94" s="27"/>
    </row>
    <row r="95" spans="1:47" s="2" customFormat="1" ht="10.35" customHeight="1">
      <c r="A95" s="27"/>
      <c r="B95" s="28"/>
      <c r="C95" s="29"/>
      <c r="D95" s="29"/>
      <c r="E95" s="29"/>
      <c r="F95" s="29"/>
      <c r="G95" s="29"/>
      <c r="H95" s="29"/>
      <c r="I95" s="29"/>
      <c r="J95" s="29"/>
      <c r="K95" s="29"/>
      <c r="L95" s="40"/>
      <c r="S95" s="27"/>
      <c r="T95" s="27"/>
      <c r="U95" s="27"/>
      <c r="V95" s="27"/>
      <c r="W95" s="27"/>
      <c r="X95" s="27"/>
      <c r="Y95" s="27"/>
      <c r="Z95" s="27"/>
      <c r="AA95" s="27"/>
      <c r="AB95" s="27"/>
      <c r="AC95" s="27"/>
      <c r="AD95" s="27"/>
      <c r="AE95" s="27"/>
    </row>
    <row r="96" spans="1:47" s="2" customFormat="1" ht="22.9" customHeight="1">
      <c r="A96" s="27"/>
      <c r="B96" s="28"/>
      <c r="C96" s="119" t="s">
        <v>91</v>
      </c>
      <c r="D96" s="29"/>
      <c r="E96" s="29"/>
      <c r="F96" s="29"/>
      <c r="G96" s="29"/>
      <c r="H96" s="29"/>
      <c r="I96" s="29"/>
      <c r="J96" s="65">
        <f>J118</f>
        <v>0</v>
      </c>
      <c r="K96" s="29"/>
      <c r="L96" s="40"/>
      <c r="S96" s="27"/>
      <c r="T96" s="27"/>
      <c r="U96" s="27"/>
      <c r="V96" s="27"/>
      <c r="W96" s="27"/>
      <c r="X96" s="27"/>
      <c r="Y96" s="27"/>
      <c r="Z96" s="27"/>
      <c r="AA96" s="27"/>
      <c r="AB96" s="27"/>
      <c r="AC96" s="27"/>
      <c r="AD96" s="27"/>
      <c r="AE96" s="27"/>
      <c r="AU96" s="14" t="s">
        <v>92</v>
      </c>
    </row>
    <row r="97" spans="1:31" s="9" customFormat="1" ht="24.95" customHeight="1">
      <c r="B97" s="120"/>
      <c r="C97" s="121"/>
      <c r="D97" s="122" t="s">
        <v>93</v>
      </c>
      <c r="E97" s="123"/>
      <c r="F97" s="123"/>
      <c r="G97" s="123"/>
      <c r="H97" s="123"/>
      <c r="I97" s="123"/>
      <c r="J97" s="124">
        <f>J119</f>
        <v>0</v>
      </c>
      <c r="K97" s="121"/>
      <c r="L97" s="125"/>
    </row>
    <row r="98" spans="1:31" s="10" customFormat="1" ht="19.899999999999999" customHeight="1">
      <c r="B98" s="126"/>
      <c r="C98" s="127"/>
      <c r="D98" s="128" t="s">
        <v>94</v>
      </c>
      <c r="E98" s="129"/>
      <c r="F98" s="129"/>
      <c r="G98" s="129"/>
      <c r="H98" s="129"/>
      <c r="I98" s="129"/>
      <c r="J98" s="130">
        <f>J120</f>
        <v>0</v>
      </c>
      <c r="K98" s="127"/>
      <c r="L98" s="131"/>
    </row>
    <row r="99" spans="1:31" s="2" customFormat="1" ht="21.75" customHeight="1">
      <c r="A99" s="27"/>
      <c r="B99" s="28"/>
      <c r="C99" s="29"/>
      <c r="D99" s="29"/>
      <c r="E99" s="29"/>
      <c r="F99" s="29"/>
      <c r="G99" s="29"/>
      <c r="H99" s="29"/>
      <c r="I99" s="29"/>
      <c r="J99" s="29"/>
      <c r="K99" s="29"/>
      <c r="L99" s="40"/>
      <c r="S99" s="27"/>
      <c r="T99" s="27"/>
      <c r="U99" s="27"/>
      <c r="V99" s="27"/>
      <c r="W99" s="27"/>
      <c r="X99" s="27"/>
      <c r="Y99" s="27"/>
      <c r="Z99" s="27"/>
      <c r="AA99" s="27"/>
      <c r="AB99" s="27"/>
      <c r="AC99" s="27"/>
      <c r="AD99" s="27"/>
      <c r="AE99" s="27"/>
    </row>
    <row r="100" spans="1:31" s="2" customFormat="1" ht="6.95" customHeight="1">
      <c r="A100" s="27"/>
      <c r="B100" s="43"/>
      <c r="C100" s="44"/>
      <c r="D100" s="44"/>
      <c r="E100" s="44"/>
      <c r="F100" s="44"/>
      <c r="G100" s="44"/>
      <c r="H100" s="44"/>
      <c r="I100" s="44"/>
      <c r="J100" s="44"/>
      <c r="K100" s="44"/>
      <c r="L100" s="40"/>
      <c r="S100" s="27"/>
      <c r="T100" s="27"/>
      <c r="U100" s="27"/>
      <c r="V100" s="27"/>
      <c r="W100" s="27"/>
      <c r="X100" s="27"/>
      <c r="Y100" s="27"/>
      <c r="Z100" s="27"/>
      <c r="AA100" s="27"/>
      <c r="AB100" s="27"/>
      <c r="AC100" s="27"/>
      <c r="AD100" s="27"/>
      <c r="AE100" s="27"/>
    </row>
    <row r="104" spans="1:31" s="2" customFormat="1" ht="6.95" customHeight="1">
      <c r="A104" s="27"/>
      <c r="B104" s="45"/>
      <c r="C104" s="46"/>
      <c r="D104" s="46"/>
      <c r="E104" s="46"/>
      <c r="F104" s="46"/>
      <c r="G104" s="46"/>
      <c r="H104" s="46"/>
      <c r="I104" s="46"/>
      <c r="J104" s="46"/>
      <c r="K104" s="46"/>
      <c r="L104" s="40"/>
      <c r="S104" s="27"/>
      <c r="T104" s="27"/>
      <c r="U104" s="27"/>
      <c r="V104" s="27"/>
      <c r="W104" s="27"/>
      <c r="X104" s="27"/>
      <c r="Y104" s="27"/>
      <c r="Z104" s="27"/>
      <c r="AA104" s="27"/>
      <c r="AB104" s="27"/>
      <c r="AC104" s="27"/>
      <c r="AD104" s="27"/>
      <c r="AE104" s="27"/>
    </row>
    <row r="105" spans="1:31" s="2" customFormat="1" ht="24.95" customHeight="1">
      <c r="A105" s="27"/>
      <c r="B105" s="28"/>
      <c r="C105" s="19" t="s">
        <v>95</v>
      </c>
      <c r="D105" s="29"/>
      <c r="E105" s="29"/>
      <c r="F105" s="29"/>
      <c r="G105" s="29"/>
      <c r="H105" s="29"/>
      <c r="I105" s="29"/>
      <c r="J105" s="29"/>
      <c r="K105" s="29"/>
      <c r="L105" s="40"/>
      <c r="S105" s="27"/>
      <c r="T105" s="27"/>
      <c r="U105" s="27"/>
      <c r="V105" s="27"/>
      <c r="W105" s="27"/>
      <c r="X105" s="27"/>
      <c r="Y105" s="27"/>
      <c r="Z105" s="27"/>
      <c r="AA105" s="27"/>
      <c r="AB105" s="27"/>
      <c r="AC105" s="27"/>
      <c r="AD105" s="27"/>
      <c r="AE105" s="27"/>
    </row>
    <row r="106" spans="1:31" s="2" customFormat="1" ht="6.95" customHeight="1">
      <c r="A106" s="27"/>
      <c r="B106" s="28"/>
      <c r="C106" s="29"/>
      <c r="D106" s="29"/>
      <c r="E106" s="29"/>
      <c r="F106" s="29"/>
      <c r="G106" s="29"/>
      <c r="H106" s="29"/>
      <c r="I106" s="29"/>
      <c r="J106" s="29"/>
      <c r="K106" s="29"/>
      <c r="L106" s="40"/>
      <c r="S106" s="27"/>
      <c r="T106" s="27"/>
      <c r="U106" s="27"/>
      <c r="V106" s="27"/>
      <c r="W106" s="27"/>
      <c r="X106" s="27"/>
      <c r="Y106" s="27"/>
      <c r="Z106" s="27"/>
      <c r="AA106" s="27"/>
      <c r="AB106" s="27"/>
      <c r="AC106" s="27"/>
      <c r="AD106" s="27"/>
      <c r="AE106" s="27"/>
    </row>
    <row r="107" spans="1:31" s="2" customFormat="1" ht="12" customHeight="1">
      <c r="A107" s="27"/>
      <c r="B107" s="28"/>
      <c r="C107" s="23" t="s">
        <v>16</v>
      </c>
      <c r="D107" s="29"/>
      <c r="E107" s="29"/>
      <c r="F107" s="29"/>
      <c r="G107" s="29"/>
      <c r="H107" s="29"/>
      <c r="I107" s="29"/>
      <c r="J107" s="29"/>
      <c r="K107" s="29"/>
      <c r="L107" s="40"/>
      <c r="S107" s="27"/>
      <c r="T107" s="27"/>
      <c r="U107" s="27"/>
      <c r="V107" s="27"/>
      <c r="W107" s="27"/>
      <c r="X107" s="27"/>
      <c r="Y107" s="27"/>
      <c r="Z107" s="27"/>
      <c r="AA107" s="27"/>
      <c r="AB107" s="27"/>
      <c r="AC107" s="27"/>
      <c r="AD107" s="27"/>
      <c r="AE107" s="27"/>
    </row>
    <row r="108" spans="1:31" s="2" customFormat="1" ht="16.5" customHeight="1">
      <c r="A108" s="27"/>
      <c r="B108" s="28"/>
      <c r="C108" s="29"/>
      <c r="D108" s="29"/>
      <c r="E108" s="363" t="str">
        <f>E7</f>
        <v>Střední škola řemesel a ZŠ-rekonstrukce kuchyně</v>
      </c>
      <c r="F108" s="364"/>
      <c r="G108" s="364"/>
      <c r="H108" s="364"/>
      <c r="I108" s="29"/>
      <c r="J108" s="29"/>
      <c r="K108" s="29"/>
      <c r="L108" s="40"/>
      <c r="S108" s="27"/>
      <c r="T108" s="27"/>
      <c r="U108" s="27"/>
      <c r="V108" s="27"/>
      <c r="W108" s="27"/>
      <c r="X108" s="27"/>
      <c r="Y108" s="27"/>
      <c r="Z108" s="27"/>
      <c r="AA108" s="27"/>
      <c r="AB108" s="27"/>
      <c r="AC108" s="27"/>
      <c r="AD108" s="27"/>
      <c r="AE108" s="27"/>
    </row>
    <row r="109" spans="1:31" s="2" customFormat="1" ht="12" customHeight="1">
      <c r="A109" s="27"/>
      <c r="B109" s="28"/>
      <c r="C109" s="23" t="s">
        <v>87</v>
      </c>
      <c r="D109" s="29"/>
      <c r="E109" s="29"/>
      <c r="F109" s="29"/>
      <c r="G109" s="29"/>
      <c r="H109" s="29"/>
      <c r="I109" s="29"/>
      <c r="J109" s="29"/>
      <c r="K109" s="29"/>
      <c r="L109" s="40"/>
      <c r="S109" s="27"/>
      <c r="T109" s="27"/>
      <c r="U109" s="27"/>
      <c r="V109" s="27"/>
      <c r="W109" s="27"/>
      <c r="X109" s="27"/>
      <c r="Y109" s="27"/>
      <c r="Z109" s="27"/>
      <c r="AA109" s="27"/>
      <c r="AB109" s="27"/>
      <c r="AC109" s="27"/>
      <c r="AD109" s="27"/>
      <c r="AE109" s="27"/>
    </row>
    <row r="110" spans="1:31" s="2" customFormat="1" ht="16.5" customHeight="1">
      <c r="A110" s="27"/>
      <c r="B110" s="28"/>
      <c r="C110" s="29"/>
      <c r="D110" s="29"/>
      <c r="E110" s="330" t="str">
        <f>E9</f>
        <v>HORICE 1 - SO-01-Vlastní budova - část gastro</v>
      </c>
      <c r="F110" s="362"/>
      <c r="G110" s="362"/>
      <c r="H110" s="362"/>
      <c r="I110" s="29"/>
      <c r="J110" s="29"/>
      <c r="K110" s="29"/>
      <c r="L110" s="40"/>
      <c r="S110" s="27"/>
      <c r="T110" s="27"/>
      <c r="U110" s="27"/>
      <c r="V110" s="27"/>
      <c r="W110" s="27"/>
      <c r="X110" s="27"/>
      <c r="Y110" s="27"/>
      <c r="Z110" s="27"/>
      <c r="AA110" s="27"/>
      <c r="AB110" s="27"/>
      <c r="AC110" s="27"/>
      <c r="AD110" s="27"/>
      <c r="AE110" s="27"/>
    </row>
    <row r="111" spans="1:31" s="2" customFormat="1" ht="6.95" customHeight="1">
      <c r="A111" s="27"/>
      <c r="B111" s="28"/>
      <c r="C111" s="29"/>
      <c r="D111" s="29"/>
      <c r="E111" s="29"/>
      <c r="F111" s="29"/>
      <c r="G111" s="29"/>
      <c r="H111" s="29"/>
      <c r="I111" s="29"/>
      <c r="J111" s="29"/>
      <c r="K111" s="29"/>
      <c r="L111" s="40"/>
      <c r="S111" s="27"/>
      <c r="T111" s="27"/>
      <c r="U111" s="27"/>
      <c r="V111" s="27"/>
      <c r="W111" s="27"/>
      <c r="X111" s="27"/>
      <c r="Y111" s="27"/>
      <c r="Z111" s="27"/>
      <c r="AA111" s="27"/>
      <c r="AB111" s="27"/>
      <c r="AC111" s="27"/>
      <c r="AD111" s="27"/>
      <c r="AE111" s="27"/>
    </row>
    <row r="112" spans="1:31" s="2" customFormat="1" ht="12" customHeight="1">
      <c r="A112" s="27"/>
      <c r="B112" s="28"/>
      <c r="C112" s="23" t="s">
        <v>20</v>
      </c>
      <c r="D112" s="29"/>
      <c r="E112" s="29"/>
      <c r="F112" s="21" t="str">
        <f>F12</f>
        <v>Hořice,Havlíčkova 54</v>
      </c>
      <c r="G112" s="29"/>
      <c r="H112" s="29"/>
      <c r="I112" s="23" t="s">
        <v>22</v>
      </c>
      <c r="J112" s="51" t="str">
        <f>IF(J12="","",J12)</f>
        <v>01_2023</v>
      </c>
      <c r="K112" s="29"/>
      <c r="L112" s="40"/>
      <c r="S112" s="27"/>
      <c r="T112" s="27"/>
      <c r="U112" s="27"/>
      <c r="V112" s="27"/>
      <c r="W112" s="27"/>
      <c r="X112" s="27"/>
      <c r="Y112" s="27"/>
      <c r="Z112" s="27"/>
      <c r="AA112" s="27"/>
      <c r="AB112" s="27"/>
      <c r="AC112" s="27"/>
      <c r="AD112" s="27"/>
      <c r="AE112" s="27"/>
    </row>
    <row r="113" spans="1:65" s="2" customFormat="1" ht="6.95" customHeight="1">
      <c r="A113" s="27"/>
      <c r="B113" s="28"/>
      <c r="C113" s="29"/>
      <c r="D113" s="29"/>
      <c r="E113" s="29"/>
      <c r="F113" s="29"/>
      <c r="G113" s="29"/>
      <c r="H113" s="29"/>
      <c r="I113" s="29"/>
      <c r="J113" s="29"/>
      <c r="K113" s="29"/>
      <c r="L113" s="40"/>
      <c r="S113" s="27"/>
      <c r="T113" s="27"/>
      <c r="U113" s="27"/>
      <c r="V113" s="27"/>
      <c r="W113" s="27"/>
      <c r="X113" s="27"/>
      <c r="Y113" s="27"/>
      <c r="Z113" s="27"/>
      <c r="AA113" s="27"/>
      <c r="AB113" s="27"/>
      <c r="AC113" s="27"/>
      <c r="AD113" s="27"/>
      <c r="AE113" s="27"/>
    </row>
    <row r="114" spans="1:65" s="2" customFormat="1" ht="15.2" customHeight="1">
      <c r="A114" s="27"/>
      <c r="B114" s="28"/>
      <c r="C114" s="23" t="s">
        <v>23</v>
      </c>
      <c r="D114" s="29"/>
      <c r="E114" s="29"/>
      <c r="F114" s="21" t="str">
        <f>E15</f>
        <v>SŠŘ a ZŠ Hořice Havláčkova 54</v>
      </c>
      <c r="G114" s="29"/>
      <c r="H114" s="29"/>
      <c r="I114" s="23" t="s">
        <v>29</v>
      </c>
      <c r="J114" s="25" t="str">
        <f>E21</f>
        <v>Pridos Hradec Králové</v>
      </c>
      <c r="K114" s="29"/>
      <c r="L114" s="40"/>
      <c r="S114" s="27"/>
      <c r="T114" s="27"/>
      <c r="U114" s="27"/>
      <c r="V114" s="27"/>
      <c r="W114" s="27"/>
      <c r="X114" s="27"/>
      <c r="Y114" s="27"/>
      <c r="Z114" s="27"/>
      <c r="AA114" s="27"/>
      <c r="AB114" s="27"/>
      <c r="AC114" s="27"/>
      <c r="AD114" s="27"/>
      <c r="AE114" s="27"/>
    </row>
    <row r="115" spans="1:65" s="2" customFormat="1" ht="15.2" customHeight="1">
      <c r="A115" s="27"/>
      <c r="B115" s="28"/>
      <c r="C115" s="23" t="s">
        <v>27</v>
      </c>
      <c r="D115" s="29"/>
      <c r="E115" s="29"/>
      <c r="F115" s="21" t="str">
        <f>IF(E18="","",E18)</f>
        <v>Vyplň údaj</v>
      </c>
      <c r="G115" s="29"/>
      <c r="H115" s="29"/>
      <c r="I115" s="23" t="s">
        <v>32</v>
      </c>
      <c r="J115" s="25" t="str">
        <f>E24</f>
        <v>Ing.Pavel Michálek</v>
      </c>
      <c r="K115" s="29"/>
      <c r="L115" s="40"/>
      <c r="S115" s="27"/>
      <c r="T115" s="27"/>
      <c r="U115" s="27"/>
      <c r="V115" s="27"/>
      <c r="W115" s="27"/>
      <c r="X115" s="27"/>
      <c r="Y115" s="27"/>
      <c r="Z115" s="27"/>
      <c r="AA115" s="27"/>
      <c r="AB115" s="27"/>
      <c r="AC115" s="27"/>
      <c r="AD115" s="27"/>
      <c r="AE115" s="27"/>
    </row>
    <row r="116" spans="1:65" s="2" customFormat="1" ht="10.35" customHeight="1">
      <c r="A116" s="27"/>
      <c r="B116" s="28"/>
      <c r="C116" s="29"/>
      <c r="D116" s="29"/>
      <c r="E116" s="29"/>
      <c r="F116" s="29"/>
      <c r="G116" s="29"/>
      <c r="H116" s="29"/>
      <c r="I116" s="29"/>
      <c r="J116" s="29"/>
      <c r="K116" s="29"/>
      <c r="L116" s="40"/>
      <c r="S116" s="27"/>
      <c r="T116" s="27"/>
      <c r="U116" s="27"/>
      <c r="V116" s="27"/>
      <c r="W116" s="27"/>
      <c r="X116" s="27"/>
      <c r="Y116" s="27"/>
      <c r="Z116" s="27"/>
      <c r="AA116" s="27"/>
      <c r="AB116" s="27"/>
      <c r="AC116" s="27"/>
      <c r="AD116" s="27"/>
      <c r="AE116" s="27"/>
    </row>
    <row r="117" spans="1:65" s="11" customFormat="1" ht="29.25" customHeight="1">
      <c r="A117" s="132"/>
      <c r="B117" s="133"/>
      <c r="C117" s="134" t="s">
        <v>96</v>
      </c>
      <c r="D117" s="135" t="s">
        <v>60</v>
      </c>
      <c r="E117" s="135" t="s">
        <v>56</v>
      </c>
      <c r="F117" s="135" t="s">
        <v>57</v>
      </c>
      <c r="G117" s="135" t="s">
        <v>97</v>
      </c>
      <c r="H117" s="135" t="s">
        <v>98</v>
      </c>
      <c r="I117" s="135" t="s">
        <v>99</v>
      </c>
      <c r="J117" s="135" t="s">
        <v>90</v>
      </c>
      <c r="K117" s="136" t="s">
        <v>100</v>
      </c>
      <c r="L117" s="137"/>
      <c r="M117" s="56" t="s">
        <v>1</v>
      </c>
      <c r="N117" s="57" t="s">
        <v>39</v>
      </c>
      <c r="O117" s="57" t="s">
        <v>101</v>
      </c>
      <c r="P117" s="57" t="s">
        <v>102</v>
      </c>
      <c r="Q117" s="57" t="s">
        <v>103</v>
      </c>
      <c r="R117" s="57" t="s">
        <v>104</v>
      </c>
      <c r="S117" s="57" t="s">
        <v>105</v>
      </c>
      <c r="T117" s="58" t="s">
        <v>106</v>
      </c>
      <c r="U117" s="132"/>
      <c r="V117" s="132"/>
      <c r="W117" s="132"/>
      <c r="X117" s="132"/>
      <c r="Y117" s="132"/>
      <c r="Z117" s="132"/>
      <c r="AA117" s="132"/>
      <c r="AB117" s="132"/>
      <c r="AC117" s="132"/>
      <c r="AD117" s="132"/>
      <c r="AE117" s="132"/>
    </row>
    <row r="118" spans="1:65" s="2" customFormat="1" ht="22.9" customHeight="1">
      <c r="A118" s="27"/>
      <c r="B118" s="28"/>
      <c r="C118" s="63" t="s">
        <v>107</v>
      </c>
      <c r="D118" s="29"/>
      <c r="E118" s="29"/>
      <c r="F118" s="29"/>
      <c r="G118" s="29"/>
      <c r="H118" s="29"/>
      <c r="I118" s="29"/>
      <c r="J118" s="138">
        <f>BK118</f>
        <v>0</v>
      </c>
      <c r="K118" s="29"/>
      <c r="L118" s="31"/>
      <c r="M118" s="59"/>
      <c r="N118" s="139"/>
      <c r="O118" s="60"/>
      <c r="P118" s="140">
        <f>P119</f>
        <v>0</v>
      </c>
      <c r="Q118" s="60"/>
      <c r="R118" s="140">
        <f>R119</f>
        <v>0</v>
      </c>
      <c r="S118" s="60"/>
      <c r="T118" s="141">
        <f>T119</f>
        <v>0</v>
      </c>
      <c r="U118" s="27"/>
      <c r="V118" s="27"/>
      <c r="W118" s="27"/>
      <c r="X118" s="27"/>
      <c r="Y118" s="27"/>
      <c r="Z118" s="27"/>
      <c r="AA118" s="27"/>
      <c r="AB118" s="27"/>
      <c r="AC118" s="27"/>
      <c r="AD118" s="27"/>
      <c r="AE118" s="27"/>
      <c r="AT118" s="14" t="s">
        <v>74</v>
      </c>
      <c r="AU118" s="14" t="s">
        <v>92</v>
      </c>
      <c r="BK118" s="142">
        <f>BK119</f>
        <v>0</v>
      </c>
    </row>
    <row r="119" spans="1:65" s="12" customFormat="1" ht="25.9" customHeight="1">
      <c r="B119" s="143"/>
      <c r="C119" s="144"/>
      <c r="D119" s="145" t="s">
        <v>74</v>
      </c>
      <c r="E119" s="146" t="s">
        <v>111</v>
      </c>
      <c r="F119" s="146" t="s">
        <v>111</v>
      </c>
      <c r="G119" s="144"/>
      <c r="H119" s="144"/>
      <c r="I119" s="147"/>
      <c r="J119" s="148">
        <f>BK119</f>
        <v>0</v>
      </c>
      <c r="K119" s="144"/>
      <c r="L119" s="149"/>
      <c r="M119" s="150"/>
      <c r="N119" s="151"/>
      <c r="O119" s="151"/>
      <c r="P119" s="152">
        <f>P120</f>
        <v>0</v>
      </c>
      <c r="Q119" s="151"/>
      <c r="R119" s="152">
        <f>R120</f>
        <v>0</v>
      </c>
      <c r="S119" s="151"/>
      <c r="T119" s="153">
        <f>T120</f>
        <v>0</v>
      </c>
      <c r="AR119" s="154" t="s">
        <v>110</v>
      </c>
      <c r="AT119" s="155" t="s">
        <v>74</v>
      </c>
      <c r="AU119" s="155" t="s">
        <v>75</v>
      </c>
      <c r="AY119" s="154" t="s">
        <v>108</v>
      </c>
      <c r="BK119" s="156">
        <f>BK120</f>
        <v>0</v>
      </c>
    </row>
    <row r="120" spans="1:65" s="12" customFormat="1" ht="22.9" customHeight="1">
      <c r="B120" s="143"/>
      <c r="C120" s="144"/>
      <c r="D120" s="145" t="s">
        <v>74</v>
      </c>
      <c r="E120" s="157" t="s">
        <v>114</v>
      </c>
      <c r="F120" s="157" t="s">
        <v>115</v>
      </c>
      <c r="G120" s="144"/>
      <c r="H120" s="144"/>
      <c r="I120" s="147"/>
      <c r="J120" s="158">
        <f>BK120</f>
        <v>0</v>
      </c>
      <c r="K120" s="144"/>
      <c r="L120" s="149"/>
      <c r="M120" s="150"/>
      <c r="N120" s="151"/>
      <c r="O120" s="151"/>
      <c r="P120" s="152">
        <f>P121</f>
        <v>0</v>
      </c>
      <c r="Q120" s="151"/>
      <c r="R120" s="152">
        <f>R121</f>
        <v>0</v>
      </c>
      <c r="S120" s="151"/>
      <c r="T120" s="153">
        <f>T121</f>
        <v>0</v>
      </c>
      <c r="AR120" s="154" t="s">
        <v>110</v>
      </c>
      <c r="AT120" s="155" t="s">
        <v>74</v>
      </c>
      <c r="AU120" s="155" t="s">
        <v>83</v>
      </c>
      <c r="AY120" s="154" t="s">
        <v>108</v>
      </c>
      <c r="BK120" s="156">
        <f>BK121</f>
        <v>0</v>
      </c>
    </row>
    <row r="121" spans="1:65" s="2" customFormat="1" ht="16.5" customHeight="1">
      <c r="A121" s="27"/>
      <c r="B121" s="28"/>
      <c r="C121" s="159" t="s">
        <v>116</v>
      </c>
      <c r="D121" s="159" t="s">
        <v>109</v>
      </c>
      <c r="E121" s="160" t="s">
        <v>117</v>
      </c>
      <c r="F121" s="161" t="s">
        <v>118</v>
      </c>
      <c r="G121" s="162" t="s">
        <v>112</v>
      </c>
      <c r="H121" s="163">
        <v>1</v>
      </c>
      <c r="I121" s="323">
        <f>'RR - GASTRO'!G161</f>
        <v>0</v>
      </c>
      <c r="J121" s="164">
        <f>ROUND(I121*H121,2)</f>
        <v>0</v>
      </c>
      <c r="K121" s="161" t="s">
        <v>1</v>
      </c>
      <c r="L121" s="31"/>
      <c r="M121" s="165" t="s">
        <v>1</v>
      </c>
      <c r="N121" s="166" t="s">
        <v>40</v>
      </c>
      <c r="O121" s="52"/>
      <c r="P121" s="167">
        <f>O121*H121</f>
        <v>0</v>
      </c>
      <c r="Q121" s="167">
        <v>0</v>
      </c>
      <c r="R121" s="167">
        <f>Q121*H121</f>
        <v>0</v>
      </c>
      <c r="S121" s="167">
        <v>0</v>
      </c>
      <c r="T121" s="168">
        <f>S121*H121</f>
        <v>0</v>
      </c>
      <c r="U121" s="27"/>
      <c r="V121" s="27"/>
      <c r="W121" s="27"/>
      <c r="X121" s="27"/>
      <c r="Y121" s="27"/>
      <c r="Z121" s="27"/>
      <c r="AA121" s="27"/>
      <c r="AB121" s="27"/>
      <c r="AC121" s="27"/>
      <c r="AD121" s="27"/>
      <c r="AE121" s="27"/>
      <c r="AR121" s="169" t="s">
        <v>113</v>
      </c>
      <c r="AT121" s="169" t="s">
        <v>109</v>
      </c>
      <c r="AU121" s="169" t="s">
        <v>85</v>
      </c>
      <c r="AY121" s="14" t="s">
        <v>108</v>
      </c>
      <c r="BE121" s="170">
        <f>IF(N121="základní",J121,0)</f>
        <v>0</v>
      </c>
      <c r="BF121" s="170">
        <f>IF(N121="snížená",J121,0)</f>
        <v>0</v>
      </c>
      <c r="BG121" s="170">
        <f>IF(N121="zákl. přenesená",J121,0)</f>
        <v>0</v>
      </c>
      <c r="BH121" s="170">
        <f>IF(N121="sníž. přenesená",J121,0)</f>
        <v>0</v>
      </c>
      <c r="BI121" s="170">
        <f>IF(N121="nulová",J121,0)</f>
        <v>0</v>
      </c>
      <c r="BJ121" s="14" t="s">
        <v>83</v>
      </c>
      <c r="BK121" s="170">
        <f>ROUND(I121*H121,2)</f>
        <v>0</v>
      </c>
      <c r="BL121" s="14" t="s">
        <v>113</v>
      </c>
      <c r="BM121" s="169" t="s">
        <v>119</v>
      </c>
    </row>
    <row r="122" spans="1:65" s="2" customFormat="1" ht="6.95" customHeight="1">
      <c r="A122" s="27"/>
      <c r="B122" s="43"/>
      <c r="C122" s="44"/>
      <c r="D122" s="44"/>
      <c r="E122" s="44"/>
      <c r="F122" s="44"/>
      <c r="G122" s="44"/>
      <c r="H122" s="44"/>
      <c r="I122" s="44"/>
      <c r="J122" s="44"/>
      <c r="K122" s="44"/>
      <c r="L122" s="31"/>
      <c r="M122" s="27"/>
      <c r="O122" s="27"/>
      <c r="P122" s="27"/>
      <c r="Q122" s="27"/>
      <c r="R122" s="27"/>
      <c r="S122" s="27"/>
      <c r="T122" s="27"/>
      <c r="U122" s="27"/>
      <c r="V122" s="27"/>
      <c r="W122" s="27"/>
      <c r="X122" s="27"/>
      <c r="Y122" s="27"/>
      <c r="Z122" s="27"/>
      <c r="AA122" s="27"/>
      <c r="AB122" s="27"/>
      <c r="AC122" s="27"/>
      <c r="AD122" s="27"/>
      <c r="AE122" s="27"/>
    </row>
  </sheetData>
  <sheetProtection password="DAFF" sheet="1" objects="1" scenarios="1"/>
  <autoFilter ref="C117:K121"/>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dimension ref="A1:H173"/>
  <sheetViews>
    <sheetView showGridLines="0" workbookViewId="0">
      <selection activeCell="F12" sqref="F12"/>
    </sheetView>
  </sheetViews>
  <sheetFormatPr defaultColWidth="12" defaultRowHeight="10.5"/>
  <cols>
    <col min="1" max="1" width="5.33203125" style="317" customWidth="1"/>
    <col min="2" max="2" width="91.1640625" style="322" customWidth="1"/>
    <col min="3" max="3" width="20.5" style="317" customWidth="1"/>
    <col min="4" max="4" width="18.6640625" style="317" customWidth="1"/>
    <col min="5" max="5" width="9.1640625" style="317" customWidth="1"/>
    <col min="6" max="6" width="14.83203125" style="321" customWidth="1"/>
    <col min="7" max="7" width="19.33203125" style="317" customWidth="1"/>
    <col min="8" max="16384" width="12" style="195"/>
  </cols>
  <sheetData>
    <row r="1" spans="1:8">
      <c r="A1" s="192"/>
      <c r="B1" s="193"/>
      <c r="C1" s="192"/>
      <c r="D1" s="192"/>
      <c r="E1" s="192"/>
      <c r="F1" s="194"/>
      <c r="G1" s="192"/>
      <c r="H1" s="193"/>
    </row>
    <row r="2" spans="1:8" s="200" customFormat="1" ht="11.25">
      <c r="A2" s="196"/>
      <c r="B2" s="197"/>
      <c r="C2" s="196"/>
      <c r="D2" s="196"/>
      <c r="E2" s="196"/>
      <c r="F2" s="198"/>
      <c r="G2" s="196"/>
      <c r="H2" s="199"/>
    </row>
    <row r="3" spans="1:8" s="207" customFormat="1" ht="21" thickBot="1">
      <c r="A3" s="201"/>
      <c r="B3" s="202" t="s">
        <v>124</v>
      </c>
      <c r="C3" s="203" t="s">
        <v>125</v>
      </c>
      <c r="D3" s="192"/>
      <c r="E3" s="192"/>
      <c r="F3" s="204"/>
      <c r="G3" s="205"/>
      <c r="H3" s="206"/>
    </row>
    <row r="4" spans="1:8" s="207" customFormat="1" ht="51" customHeight="1" thickBot="1">
      <c r="A4" s="208"/>
      <c r="B4" s="209" t="s">
        <v>126</v>
      </c>
      <c r="C4" s="210" t="s">
        <v>127</v>
      </c>
      <c r="D4" s="211"/>
      <c r="E4" s="212"/>
      <c r="F4" s="212"/>
      <c r="G4" s="213"/>
      <c r="H4" s="206"/>
    </row>
    <row r="5" spans="1:8" s="207" customFormat="1" ht="21" thickBot="1">
      <c r="A5" s="214"/>
      <c r="B5" s="215" t="s">
        <v>128</v>
      </c>
      <c r="C5" s="216" t="s">
        <v>121</v>
      </c>
      <c r="D5" s="217">
        <v>44943</v>
      </c>
      <c r="E5" s="206"/>
      <c r="F5" s="206"/>
      <c r="G5" s="205"/>
      <c r="H5" s="206"/>
    </row>
    <row r="6" spans="1:8" s="207" customFormat="1" ht="7.5" customHeight="1" thickTop="1" thickBot="1">
      <c r="A6" s="214"/>
      <c r="B6" s="218"/>
      <c r="C6" s="219"/>
      <c r="D6" s="205"/>
      <c r="E6" s="204"/>
      <c r="F6" s="204"/>
      <c r="G6" s="205"/>
      <c r="H6" s="206"/>
    </row>
    <row r="7" spans="1:8" s="207" customFormat="1" ht="21.75" customHeight="1" thickBot="1">
      <c r="A7" s="205"/>
      <c r="B7" s="220" t="s">
        <v>129</v>
      </c>
      <c r="C7" s="206"/>
      <c r="D7" s="206"/>
      <c r="E7" s="206"/>
      <c r="F7" s="206"/>
      <c r="G7" s="205"/>
      <c r="H7" s="206"/>
    </row>
    <row r="8" spans="1:8" s="207" customFormat="1" ht="9.75" customHeight="1">
      <c r="A8" s="205"/>
      <c r="B8" s="221"/>
      <c r="C8" s="205"/>
      <c r="D8" s="205"/>
      <c r="E8" s="205"/>
      <c r="F8" s="204"/>
      <c r="G8" s="204"/>
      <c r="H8" s="206"/>
    </row>
    <row r="9" spans="1:8" s="228" customFormat="1" ht="22.5">
      <c r="A9" s="222" t="s">
        <v>130</v>
      </c>
      <c r="B9" s="223" t="s">
        <v>131</v>
      </c>
      <c r="C9" s="224" t="s">
        <v>132</v>
      </c>
      <c r="D9" s="224" t="s">
        <v>133</v>
      </c>
      <c r="E9" s="225" t="s">
        <v>134</v>
      </c>
      <c r="F9" s="226" t="s">
        <v>135</v>
      </c>
      <c r="G9" s="226" t="s">
        <v>136</v>
      </c>
      <c r="H9" s="227"/>
    </row>
    <row r="10" spans="1:8" s="228" customFormat="1" ht="11.25">
      <c r="A10" s="229"/>
      <c r="B10" s="230"/>
      <c r="C10" s="231"/>
      <c r="D10" s="231"/>
      <c r="E10" s="232"/>
      <c r="F10" s="233"/>
      <c r="G10" s="234"/>
      <c r="H10" s="227"/>
    </row>
    <row r="11" spans="1:8" s="228" customFormat="1" ht="12.75">
      <c r="A11" s="235" t="s">
        <v>137</v>
      </c>
      <c r="B11" s="236" t="s">
        <v>138</v>
      </c>
      <c r="C11" s="237"/>
      <c r="D11" s="237"/>
      <c r="E11" s="238"/>
      <c r="F11" s="239"/>
      <c r="G11" s="240"/>
      <c r="H11" s="227"/>
    </row>
    <row r="12" spans="1:8" s="228" customFormat="1" ht="38.25">
      <c r="A12" s="241" t="s">
        <v>139</v>
      </c>
      <c r="B12" s="242" t="s">
        <v>404</v>
      </c>
      <c r="C12" s="243" t="s">
        <v>140</v>
      </c>
      <c r="D12" s="243" t="s">
        <v>141</v>
      </c>
      <c r="E12" s="243">
        <v>1</v>
      </c>
      <c r="F12" s="172"/>
      <c r="G12" s="244">
        <f>F12*E12</f>
        <v>0</v>
      </c>
      <c r="H12" s="227"/>
    </row>
    <row r="13" spans="1:8" s="228" customFormat="1" ht="12.75">
      <c r="A13" s="241"/>
      <c r="B13" s="245"/>
      <c r="C13" s="246"/>
      <c r="D13" s="246"/>
      <c r="E13" s="232"/>
      <c r="F13" s="233"/>
      <c r="G13" s="233"/>
      <c r="H13" s="227"/>
    </row>
    <row r="14" spans="1:8" s="228" customFormat="1" ht="12.75">
      <c r="A14" s="235" t="s">
        <v>142</v>
      </c>
      <c r="B14" s="236" t="s">
        <v>143</v>
      </c>
      <c r="C14" s="237"/>
      <c r="D14" s="237"/>
      <c r="E14" s="238"/>
      <c r="F14" s="239"/>
      <c r="G14" s="239"/>
      <c r="H14" s="227"/>
    </row>
    <row r="15" spans="1:8" s="228" customFormat="1" ht="38.25">
      <c r="A15" s="241" t="s">
        <v>144</v>
      </c>
      <c r="B15" s="247" t="s">
        <v>405</v>
      </c>
      <c r="C15" s="243" t="s">
        <v>145</v>
      </c>
      <c r="D15" s="243" t="s">
        <v>146</v>
      </c>
      <c r="E15" s="248">
        <v>1</v>
      </c>
      <c r="F15" s="172"/>
      <c r="G15" s="244">
        <f>F15*E15</f>
        <v>0</v>
      </c>
      <c r="H15" s="227"/>
    </row>
    <row r="16" spans="1:8" s="228" customFormat="1" ht="12.75">
      <c r="A16" s="241" t="s">
        <v>147</v>
      </c>
      <c r="B16" s="249" t="s">
        <v>406</v>
      </c>
      <c r="C16" s="243"/>
      <c r="D16" s="243"/>
      <c r="E16" s="243">
        <v>1</v>
      </c>
      <c r="F16" s="233"/>
      <c r="G16" s="244"/>
      <c r="H16" s="227"/>
    </row>
    <row r="17" spans="1:8" s="228" customFormat="1" ht="25.5">
      <c r="A17" s="241" t="s">
        <v>148</v>
      </c>
      <c r="B17" s="249" t="s">
        <v>407</v>
      </c>
      <c r="C17" s="243" t="s">
        <v>149</v>
      </c>
      <c r="D17" s="243"/>
      <c r="E17" s="243">
        <v>1</v>
      </c>
      <c r="F17" s="233"/>
      <c r="G17" s="244"/>
      <c r="H17" s="227"/>
    </row>
    <row r="18" spans="1:8" s="228" customFormat="1" ht="12.75">
      <c r="A18" s="241"/>
      <c r="B18" s="245"/>
      <c r="C18" s="246"/>
      <c r="D18" s="246"/>
      <c r="E18" s="232"/>
      <c r="F18" s="233"/>
      <c r="G18" s="233"/>
      <c r="H18" s="227"/>
    </row>
    <row r="19" spans="1:8" s="228" customFormat="1" ht="12.75">
      <c r="A19" s="235" t="s">
        <v>150</v>
      </c>
      <c r="B19" s="236" t="s">
        <v>151</v>
      </c>
      <c r="C19" s="237"/>
      <c r="D19" s="237"/>
      <c r="E19" s="238"/>
      <c r="F19" s="239"/>
      <c r="G19" s="239"/>
      <c r="H19" s="227"/>
    </row>
    <row r="20" spans="1:8" s="228" customFormat="1" ht="38.25">
      <c r="A20" s="241" t="s">
        <v>152</v>
      </c>
      <c r="B20" s="247" t="s">
        <v>153</v>
      </c>
      <c r="C20" s="243" t="s">
        <v>154</v>
      </c>
      <c r="D20" s="243"/>
      <c r="E20" s="243">
        <v>1</v>
      </c>
      <c r="F20" s="172"/>
      <c r="G20" s="244">
        <f>F20*E20</f>
        <v>0</v>
      </c>
      <c r="H20" s="227"/>
    </row>
    <row r="21" spans="1:8" s="228" customFormat="1" ht="12.75">
      <c r="A21" s="241"/>
      <c r="B21" s="247"/>
      <c r="C21" s="246"/>
      <c r="D21" s="246"/>
      <c r="E21" s="232"/>
      <c r="F21" s="233"/>
      <c r="G21" s="233"/>
      <c r="H21" s="227"/>
    </row>
    <row r="22" spans="1:8" s="228" customFormat="1" ht="12.75">
      <c r="A22" s="235" t="s">
        <v>74</v>
      </c>
      <c r="B22" s="236" t="s">
        <v>155</v>
      </c>
      <c r="C22" s="237"/>
      <c r="D22" s="237"/>
      <c r="E22" s="238"/>
      <c r="F22" s="239"/>
      <c r="G22" s="239"/>
      <c r="H22" s="227"/>
    </row>
    <row r="23" spans="1:8" s="228" customFormat="1" ht="25.5">
      <c r="A23" s="241" t="s">
        <v>123</v>
      </c>
      <c r="B23" s="247" t="s">
        <v>408</v>
      </c>
      <c r="C23" s="250" t="s">
        <v>156</v>
      </c>
      <c r="D23" s="246"/>
      <c r="E23" s="248">
        <v>4</v>
      </c>
      <c r="F23" s="172"/>
      <c r="G23" s="244">
        <f>F23*E23</f>
        <v>0</v>
      </c>
      <c r="H23" s="227"/>
    </row>
    <row r="24" spans="1:8" s="228" customFormat="1" ht="25.5">
      <c r="A24" s="241" t="s">
        <v>157</v>
      </c>
      <c r="B24" s="247" t="s">
        <v>408</v>
      </c>
      <c r="C24" s="250" t="s">
        <v>158</v>
      </c>
      <c r="D24" s="246"/>
      <c r="E24" s="248">
        <v>2</v>
      </c>
      <c r="F24" s="172"/>
      <c r="G24" s="244">
        <f>F24*E24</f>
        <v>0</v>
      </c>
      <c r="H24" s="227"/>
    </row>
    <row r="25" spans="1:8" s="228" customFormat="1" ht="25.5">
      <c r="A25" s="241" t="s">
        <v>159</v>
      </c>
      <c r="B25" s="247" t="s">
        <v>408</v>
      </c>
      <c r="C25" s="250" t="s">
        <v>160</v>
      </c>
      <c r="D25" s="246"/>
      <c r="E25" s="248">
        <v>1</v>
      </c>
      <c r="F25" s="172"/>
      <c r="G25" s="244">
        <f>F25*E25</f>
        <v>0</v>
      </c>
      <c r="H25" s="227"/>
    </row>
    <row r="26" spans="1:8" s="228" customFormat="1" ht="25.5">
      <c r="A26" s="241" t="s">
        <v>161</v>
      </c>
      <c r="B26" s="247" t="s">
        <v>408</v>
      </c>
      <c r="C26" s="250" t="s">
        <v>162</v>
      </c>
      <c r="D26" s="246"/>
      <c r="E26" s="248">
        <v>1</v>
      </c>
      <c r="F26" s="172"/>
      <c r="G26" s="244">
        <f>F26*E26</f>
        <v>0</v>
      </c>
      <c r="H26" s="227"/>
    </row>
    <row r="27" spans="1:8" s="228" customFormat="1" ht="25.5">
      <c r="A27" s="241" t="s">
        <v>163</v>
      </c>
      <c r="B27" s="247" t="s">
        <v>408</v>
      </c>
      <c r="C27" s="250" t="s">
        <v>164</v>
      </c>
      <c r="D27" s="246"/>
      <c r="E27" s="248">
        <v>1</v>
      </c>
      <c r="F27" s="172"/>
      <c r="G27" s="244">
        <f>F27*E27</f>
        <v>0</v>
      </c>
      <c r="H27" s="227"/>
    </row>
    <row r="28" spans="1:8" s="228" customFormat="1" ht="12.75">
      <c r="A28" s="241"/>
      <c r="B28" s="251"/>
      <c r="C28" s="250"/>
      <c r="D28" s="246"/>
      <c r="E28" s="232"/>
      <c r="F28" s="233"/>
      <c r="G28" s="233"/>
      <c r="H28" s="227"/>
    </row>
    <row r="29" spans="1:8" s="228" customFormat="1" ht="12.75">
      <c r="A29" s="235" t="s">
        <v>165</v>
      </c>
      <c r="B29" s="236" t="s">
        <v>166</v>
      </c>
      <c r="C29" s="237"/>
      <c r="D29" s="237"/>
      <c r="E29" s="238"/>
      <c r="F29" s="239"/>
      <c r="G29" s="239"/>
      <c r="H29" s="227"/>
    </row>
    <row r="30" spans="1:8" s="228" customFormat="1" ht="63.75">
      <c r="A30" s="241" t="s">
        <v>167</v>
      </c>
      <c r="B30" s="247" t="s">
        <v>409</v>
      </c>
      <c r="C30" s="243" t="s">
        <v>168</v>
      </c>
      <c r="D30" s="243" t="s">
        <v>169</v>
      </c>
      <c r="E30" s="248">
        <v>4</v>
      </c>
      <c r="F30" s="172"/>
      <c r="G30" s="244">
        <f>F30*E30</f>
        <v>0</v>
      </c>
      <c r="H30" s="227"/>
    </row>
    <row r="31" spans="1:8" s="228" customFormat="1" ht="63.75">
      <c r="A31" s="241" t="s">
        <v>170</v>
      </c>
      <c r="B31" s="247" t="s">
        <v>410</v>
      </c>
      <c r="C31" s="243" t="s">
        <v>168</v>
      </c>
      <c r="D31" s="243" t="s">
        <v>171</v>
      </c>
      <c r="E31" s="248">
        <v>2</v>
      </c>
      <c r="F31" s="172"/>
      <c r="G31" s="244">
        <f>F31*E31</f>
        <v>0</v>
      </c>
      <c r="H31" s="227"/>
    </row>
    <row r="32" spans="1:8" s="228" customFormat="1" ht="12.75">
      <c r="A32" s="241"/>
      <c r="B32" s="251"/>
      <c r="C32" s="250"/>
      <c r="D32" s="246"/>
      <c r="E32" s="232"/>
      <c r="F32" s="233"/>
      <c r="G32" s="233"/>
      <c r="H32" s="227"/>
    </row>
    <row r="33" spans="1:8" s="228" customFormat="1" ht="12.75">
      <c r="A33" s="235" t="s">
        <v>172</v>
      </c>
      <c r="B33" s="236" t="s">
        <v>173</v>
      </c>
      <c r="C33" s="237"/>
      <c r="D33" s="237"/>
      <c r="E33" s="238"/>
      <c r="F33" s="239"/>
      <c r="G33" s="239"/>
      <c r="H33" s="227"/>
    </row>
    <row r="34" spans="1:8" s="228" customFormat="1" ht="25.5">
      <c r="A34" s="241" t="s">
        <v>174</v>
      </c>
      <c r="B34" s="245" t="s">
        <v>411</v>
      </c>
      <c r="C34" s="250" t="s">
        <v>175</v>
      </c>
      <c r="D34" s="246"/>
      <c r="E34" s="248">
        <v>1</v>
      </c>
      <c r="F34" s="172"/>
      <c r="G34" s="244">
        <f>F34*E34</f>
        <v>0</v>
      </c>
      <c r="H34" s="227"/>
    </row>
    <row r="35" spans="1:8" s="228" customFormat="1" ht="25.5">
      <c r="A35" s="241" t="s">
        <v>176</v>
      </c>
      <c r="B35" s="252" t="s">
        <v>177</v>
      </c>
      <c r="C35" s="250" t="s">
        <v>178</v>
      </c>
      <c r="D35" s="246"/>
      <c r="E35" s="248">
        <v>1</v>
      </c>
      <c r="F35" s="172"/>
      <c r="G35" s="244">
        <f>F35*E35</f>
        <v>0</v>
      </c>
      <c r="H35" s="227"/>
    </row>
    <row r="36" spans="1:8" s="228" customFormat="1" ht="12.75">
      <c r="A36" s="241"/>
      <c r="B36" s="245"/>
      <c r="C36" s="246"/>
      <c r="D36" s="246"/>
      <c r="E36" s="232"/>
      <c r="F36" s="233"/>
      <c r="G36" s="233"/>
      <c r="H36" s="227"/>
    </row>
    <row r="37" spans="1:8" s="228" customFormat="1" ht="12.75">
      <c r="A37" s="235" t="s">
        <v>179</v>
      </c>
      <c r="B37" s="236" t="s">
        <v>180</v>
      </c>
      <c r="C37" s="237"/>
      <c r="D37" s="237"/>
      <c r="E37" s="238"/>
      <c r="F37" s="239"/>
      <c r="G37" s="239"/>
      <c r="H37" s="227"/>
    </row>
    <row r="38" spans="1:8" s="228" customFormat="1" ht="38.25">
      <c r="A38" s="241" t="s">
        <v>181</v>
      </c>
      <c r="B38" s="245" t="s">
        <v>412</v>
      </c>
      <c r="C38" s="250" t="s">
        <v>182</v>
      </c>
      <c r="D38" s="246"/>
      <c r="E38" s="248">
        <v>1</v>
      </c>
      <c r="F38" s="172"/>
      <c r="G38" s="244">
        <f t="shared" ref="G38:G45" si="0">F38*E38</f>
        <v>0</v>
      </c>
      <c r="H38" s="227"/>
    </row>
    <row r="39" spans="1:8" s="228" customFormat="1" ht="12.75">
      <c r="A39" s="241" t="s">
        <v>183</v>
      </c>
      <c r="B39" s="249" t="s">
        <v>406</v>
      </c>
      <c r="C39" s="243"/>
      <c r="D39" s="243"/>
      <c r="E39" s="243">
        <v>1</v>
      </c>
      <c r="F39" s="233"/>
      <c r="G39" s="244"/>
      <c r="H39" s="227"/>
    </row>
    <row r="40" spans="1:8" s="228" customFormat="1" ht="12.75">
      <c r="A40" s="241" t="s">
        <v>184</v>
      </c>
      <c r="B40" s="247" t="s">
        <v>413</v>
      </c>
      <c r="C40" s="243" t="s">
        <v>185</v>
      </c>
      <c r="D40" s="243"/>
      <c r="E40" s="243">
        <v>1</v>
      </c>
      <c r="F40" s="172"/>
      <c r="G40" s="244">
        <f t="shared" si="0"/>
        <v>0</v>
      </c>
      <c r="H40" s="227"/>
    </row>
    <row r="41" spans="1:8" s="228" customFormat="1" ht="114.75">
      <c r="A41" s="241" t="s">
        <v>186</v>
      </c>
      <c r="B41" s="247" t="s">
        <v>414</v>
      </c>
      <c r="C41" s="243" t="s">
        <v>187</v>
      </c>
      <c r="D41" s="243" t="s">
        <v>188</v>
      </c>
      <c r="E41" s="248">
        <v>1</v>
      </c>
      <c r="F41" s="172"/>
      <c r="G41" s="244">
        <f t="shared" si="0"/>
        <v>0</v>
      </c>
      <c r="H41" s="227"/>
    </row>
    <row r="42" spans="1:8" s="228" customFormat="1" ht="12.75">
      <c r="A42" s="241" t="s">
        <v>189</v>
      </c>
      <c r="B42" s="245" t="s">
        <v>190</v>
      </c>
      <c r="C42" s="246"/>
      <c r="D42" s="246"/>
      <c r="E42" s="248">
        <v>1</v>
      </c>
      <c r="F42" s="172"/>
      <c r="G42" s="244">
        <f t="shared" si="0"/>
        <v>0</v>
      </c>
      <c r="H42" s="227"/>
    </row>
    <row r="43" spans="1:8" s="228" customFormat="1" ht="38.25">
      <c r="A43" s="241" t="s">
        <v>191</v>
      </c>
      <c r="B43" s="245" t="s">
        <v>192</v>
      </c>
      <c r="C43" s="246" t="s">
        <v>193</v>
      </c>
      <c r="D43" s="246"/>
      <c r="E43" s="248">
        <v>1</v>
      </c>
      <c r="F43" s="172"/>
      <c r="G43" s="244">
        <f t="shared" si="0"/>
        <v>0</v>
      </c>
      <c r="H43" s="227"/>
    </row>
    <row r="44" spans="1:8" s="228" customFormat="1" ht="38.25">
      <c r="A44" s="253" t="s">
        <v>194</v>
      </c>
      <c r="B44" s="254" t="s">
        <v>195</v>
      </c>
      <c r="C44" s="243"/>
      <c r="D44" s="243"/>
      <c r="E44" s="243">
        <v>1</v>
      </c>
      <c r="F44" s="172"/>
      <c r="G44" s="244">
        <f t="shared" si="0"/>
        <v>0</v>
      </c>
      <c r="H44" s="227"/>
    </row>
    <row r="45" spans="1:8" s="228" customFormat="1" ht="38.25">
      <c r="A45" s="255" t="s">
        <v>196</v>
      </c>
      <c r="B45" s="254" t="s">
        <v>197</v>
      </c>
      <c r="C45" s="243" t="s">
        <v>198</v>
      </c>
      <c r="D45" s="243"/>
      <c r="E45" s="243">
        <v>1</v>
      </c>
      <c r="F45" s="172"/>
      <c r="G45" s="244">
        <f t="shared" si="0"/>
        <v>0</v>
      </c>
      <c r="H45" s="227"/>
    </row>
    <row r="46" spans="1:8" s="228" customFormat="1" ht="12.75">
      <c r="A46" s="241"/>
      <c r="B46" s="251"/>
      <c r="C46" s="243"/>
      <c r="D46" s="246"/>
      <c r="E46" s="232"/>
      <c r="F46" s="233"/>
      <c r="G46" s="233"/>
      <c r="H46" s="227"/>
    </row>
    <row r="47" spans="1:8" s="228" customFormat="1" ht="12.75">
      <c r="A47" s="235" t="s">
        <v>199</v>
      </c>
      <c r="B47" s="256" t="s">
        <v>200</v>
      </c>
      <c r="C47" s="238"/>
      <c r="D47" s="237"/>
      <c r="E47" s="238"/>
      <c r="F47" s="239"/>
      <c r="G47" s="239"/>
      <c r="H47" s="227"/>
    </row>
    <row r="48" spans="1:8" s="228" customFormat="1" ht="38.25">
      <c r="A48" s="241" t="s">
        <v>201</v>
      </c>
      <c r="B48" s="251" t="s">
        <v>202</v>
      </c>
      <c r="C48" s="243" t="s">
        <v>203</v>
      </c>
      <c r="D48" s="246"/>
      <c r="E48" s="248">
        <v>1</v>
      </c>
      <c r="F48" s="172"/>
      <c r="G48" s="244">
        <f t="shared" ref="G48:G54" si="1">F48*E48</f>
        <v>0</v>
      </c>
      <c r="H48" s="227"/>
    </row>
    <row r="49" spans="1:8" s="228" customFormat="1" ht="12.75">
      <c r="A49" s="241" t="s">
        <v>204</v>
      </c>
      <c r="B49" s="249" t="s">
        <v>406</v>
      </c>
      <c r="C49" s="243"/>
      <c r="D49" s="246"/>
      <c r="E49" s="248">
        <v>1</v>
      </c>
      <c r="F49" s="233"/>
      <c r="G49" s="244">
        <f t="shared" si="1"/>
        <v>0</v>
      </c>
      <c r="H49" s="227"/>
    </row>
    <row r="50" spans="1:8" s="228" customFormat="1" ht="25.5">
      <c r="A50" s="241" t="s">
        <v>205</v>
      </c>
      <c r="B50" s="247" t="s">
        <v>415</v>
      </c>
      <c r="C50" s="243" t="s">
        <v>206</v>
      </c>
      <c r="D50" s="243" t="s">
        <v>207</v>
      </c>
      <c r="E50" s="248">
        <v>1</v>
      </c>
      <c r="F50" s="172"/>
      <c r="G50" s="244">
        <f t="shared" si="1"/>
        <v>0</v>
      </c>
      <c r="H50" s="227"/>
    </row>
    <row r="51" spans="1:8" s="228" customFormat="1" ht="25.5">
      <c r="A51" s="241" t="s">
        <v>208</v>
      </c>
      <c r="B51" s="247" t="s">
        <v>209</v>
      </c>
      <c r="C51" s="257" t="s">
        <v>210</v>
      </c>
      <c r="D51" s="243"/>
      <c r="E51" s="243">
        <v>1</v>
      </c>
      <c r="F51" s="172"/>
      <c r="G51" s="244">
        <f t="shared" si="1"/>
        <v>0</v>
      </c>
      <c r="H51" s="227"/>
    </row>
    <row r="52" spans="1:8" s="228" customFormat="1" ht="25.5">
      <c r="A52" s="241" t="s">
        <v>211</v>
      </c>
      <c r="B52" s="249" t="s">
        <v>416</v>
      </c>
      <c r="C52" s="243" t="s">
        <v>212</v>
      </c>
      <c r="D52" s="243"/>
      <c r="E52" s="243">
        <v>1</v>
      </c>
      <c r="F52" s="233"/>
      <c r="G52" s="244">
        <f t="shared" si="1"/>
        <v>0</v>
      </c>
      <c r="H52" s="227"/>
    </row>
    <row r="53" spans="1:8" s="228" customFormat="1" ht="12.75">
      <c r="A53" s="241" t="s">
        <v>213</v>
      </c>
      <c r="B53" s="258" t="s">
        <v>417</v>
      </c>
      <c r="C53" s="243"/>
      <c r="D53" s="246"/>
      <c r="E53" s="248">
        <v>1</v>
      </c>
      <c r="F53" s="233"/>
      <c r="G53" s="244">
        <f t="shared" si="1"/>
        <v>0</v>
      </c>
      <c r="H53" s="227"/>
    </row>
    <row r="54" spans="1:8" s="228" customFormat="1" ht="25.5">
      <c r="A54" s="241" t="s">
        <v>214</v>
      </c>
      <c r="B54" s="252" t="s">
        <v>177</v>
      </c>
      <c r="C54" s="243" t="s">
        <v>215</v>
      </c>
      <c r="D54" s="246"/>
      <c r="E54" s="248">
        <v>1</v>
      </c>
      <c r="F54" s="172"/>
      <c r="G54" s="244">
        <f t="shared" si="1"/>
        <v>0</v>
      </c>
      <c r="H54" s="227"/>
    </row>
    <row r="55" spans="1:8" s="228" customFormat="1" ht="12.75">
      <c r="A55" s="241"/>
      <c r="B55" s="245"/>
      <c r="C55" s="246"/>
      <c r="D55" s="246"/>
      <c r="E55" s="232"/>
      <c r="F55" s="233"/>
      <c r="G55" s="233"/>
      <c r="H55" s="227"/>
    </row>
    <row r="56" spans="1:8" s="228" customFormat="1" ht="12.75">
      <c r="A56" s="235" t="s">
        <v>216</v>
      </c>
      <c r="B56" s="236" t="s">
        <v>217</v>
      </c>
      <c r="C56" s="237"/>
      <c r="D56" s="237"/>
      <c r="E56" s="238"/>
      <c r="F56" s="239"/>
      <c r="G56" s="239"/>
      <c r="H56" s="227"/>
    </row>
    <row r="57" spans="1:8" s="228" customFormat="1" ht="38.25">
      <c r="A57" s="241" t="s">
        <v>218</v>
      </c>
      <c r="B57" s="245" t="s">
        <v>418</v>
      </c>
      <c r="C57" s="250" t="s">
        <v>219</v>
      </c>
      <c r="D57" s="246"/>
      <c r="E57" s="248">
        <v>1</v>
      </c>
      <c r="F57" s="172"/>
      <c r="G57" s="244">
        <f>F57*E57</f>
        <v>0</v>
      </c>
      <c r="H57" s="227"/>
    </row>
    <row r="58" spans="1:8" s="228" customFormat="1" ht="25.5">
      <c r="A58" s="241" t="s">
        <v>220</v>
      </c>
      <c r="B58" s="245" t="s">
        <v>419</v>
      </c>
      <c r="C58" s="250" t="s">
        <v>221</v>
      </c>
      <c r="D58" s="246"/>
      <c r="E58" s="248">
        <v>1</v>
      </c>
      <c r="F58" s="172"/>
      <c r="G58" s="244">
        <f>F58*E58</f>
        <v>0</v>
      </c>
      <c r="H58" s="227"/>
    </row>
    <row r="59" spans="1:8" s="228" customFormat="1" ht="25.5">
      <c r="A59" s="241" t="s">
        <v>222</v>
      </c>
      <c r="B59" s="252" t="s">
        <v>177</v>
      </c>
      <c r="C59" s="250" t="s">
        <v>223</v>
      </c>
      <c r="D59" s="246"/>
      <c r="E59" s="248">
        <v>1</v>
      </c>
      <c r="F59" s="172"/>
      <c r="G59" s="244">
        <f>F59*E59</f>
        <v>0</v>
      </c>
      <c r="H59" s="227"/>
    </row>
    <row r="60" spans="1:8" s="228" customFormat="1" ht="114.75">
      <c r="A60" s="241" t="s">
        <v>224</v>
      </c>
      <c r="B60" s="247" t="s">
        <v>420</v>
      </c>
      <c r="C60" s="243" t="s">
        <v>225</v>
      </c>
      <c r="D60" s="243" t="s">
        <v>226</v>
      </c>
      <c r="E60" s="243">
        <v>1</v>
      </c>
      <c r="F60" s="172"/>
      <c r="G60" s="244">
        <f>F60*E60</f>
        <v>0</v>
      </c>
      <c r="H60" s="227"/>
    </row>
    <row r="61" spans="1:8" s="228" customFormat="1" ht="12.75">
      <c r="A61" s="241"/>
      <c r="B61" s="245"/>
      <c r="C61" s="250"/>
      <c r="D61" s="246"/>
      <c r="E61" s="232"/>
      <c r="F61" s="233"/>
      <c r="G61" s="233"/>
      <c r="H61" s="227"/>
    </row>
    <row r="62" spans="1:8" s="228" customFormat="1" ht="12.75">
      <c r="A62" s="235" t="s">
        <v>109</v>
      </c>
      <c r="B62" s="236" t="s">
        <v>227</v>
      </c>
      <c r="C62" s="259"/>
      <c r="D62" s="237"/>
      <c r="E62" s="238"/>
      <c r="F62" s="239"/>
      <c r="G62" s="239"/>
      <c r="H62" s="227"/>
    </row>
    <row r="63" spans="1:8" s="228" customFormat="1" ht="25.5">
      <c r="A63" s="241" t="s">
        <v>228</v>
      </c>
      <c r="B63" s="247" t="s">
        <v>229</v>
      </c>
      <c r="C63" s="243" t="s">
        <v>230</v>
      </c>
      <c r="D63" s="243"/>
      <c r="E63" s="243">
        <v>1</v>
      </c>
      <c r="F63" s="172"/>
      <c r="G63" s="244">
        <f t="shared" ref="G63:G75" si="2">F63*E63</f>
        <v>0</v>
      </c>
      <c r="H63" s="227"/>
    </row>
    <row r="64" spans="1:8" s="228" customFormat="1" ht="12.75">
      <c r="A64" s="241" t="s">
        <v>231</v>
      </c>
      <c r="B64" s="247" t="s">
        <v>232</v>
      </c>
      <c r="C64" s="243"/>
      <c r="D64" s="243"/>
      <c r="E64" s="243">
        <v>1</v>
      </c>
      <c r="F64" s="172"/>
      <c r="G64" s="244">
        <f t="shared" si="2"/>
        <v>0</v>
      </c>
      <c r="H64" s="227"/>
    </row>
    <row r="65" spans="1:8" s="228" customFormat="1" ht="102">
      <c r="A65" s="241" t="s">
        <v>233</v>
      </c>
      <c r="B65" s="247" t="s">
        <v>421</v>
      </c>
      <c r="C65" s="243" t="s">
        <v>234</v>
      </c>
      <c r="D65" s="243" t="s">
        <v>188</v>
      </c>
      <c r="E65" s="248">
        <v>1</v>
      </c>
      <c r="F65" s="172"/>
      <c r="G65" s="244">
        <f t="shared" si="2"/>
        <v>0</v>
      </c>
      <c r="H65" s="227"/>
    </row>
    <row r="66" spans="1:8" s="228" customFormat="1" ht="25.5">
      <c r="A66" s="241" t="s">
        <v>235</v>
      </c>
      <c r="B66" s="245" t="s">
        <v>419</v>
      </c>
      <c r="C66" s="250" t="s">
        <v>236</v>
      </c>
      <c r="D66" s="246"/>
      <c r="E66" s="248">
        <v>1</v>
      </c>
      <c r="F66" s="172"/>
      <c r="G66" s="244">
        <f t="shared" si="2"/>
        <v>0</v>
      </c>
      <c r="H66" s="227"/>
    </row>
    <row r="67" spans="1:8" s="228" customFormat="1" ht="51">
      <c r="A67" s="241" t="s">
        <v>237</v>
      </c>
      <c r="B67" s="247" t="s">
        <v>422</v>
      </c>
      <c r="C67" s="243" t="s">
        <v>238</v>
      </c>
      <c r="D67" s="243" t="s">
        <v>188</v>
      </c>
      <c r="E67" s="243">
        <v>1</v>
      </c>
      <c r="F67" s="172"/>
      <c r="G67" s="244">
        <f t="shared" si="2"/>
        <v>0</v>
      </c>
      <c r="H67" s="227"/>
    </row>
    <row r="68" spans="1:8" s="228" customFormat="1" ht="51">
      <c r="A68" s="241" t="s">
        <v>239</v>
      </c>
      <c r="B68" s="260" t="s">
        <v>423</v>
      </c>
      <c r="C68" s="243" t="s">
        <v>240</v>
      </c>
      <c r="D68" s="243" t="s">
        <v>241</v>
      </c>
      <c r="E68" s="248">
        <v>1</v>
      </c>
      <c r="F68" s="172"/>
      <c r="G68" s="244">
        <f t="shared" si="2"/>
        <v>0</v>
      </c>
      <c r="H68" s="227"/>
    </row>
    <row r="69" spans="1:8" s="228" customFormat="1" ht="102">
      <c r="A69" s="241" t="s">
        <v>242</v>
      </c>
      <c r="B69" s="261" t="s">
        <v>424</v>
      </c>
      <c r="C69" s="262" t="s">
        <v>243</v>
      </c>
      <c r="D69" s="263" t="s">
        <v>244</v>
      </c>
      <c r="E69" s="243">
        <v>1</v>
      </c>
      <c r="F69" s="172"/>
      <c r="G69" s="244">
        <f t="shared" si="2"/>
        <v>0</v>
      </c>
      <c r="H69" s="227"/>
    </row>
    <row r="70" spans="1:8" s="228" customFormat="1" ht="38.25">
      <c r="A70" s="241" t="s">
        <v>245</v>
      </c>
      <c r="B70" s="261" t="s">
        <v>246</v>
      </c>
      <c r="C70" s="262"/>
      <c r="D70" s="263"/>
      <c r="E70" s="243">
        <v>1</v>
      </c>
      <c r="F70" s="172"/>
      <c r="G70" s="244">
        <f t="shared" si="2"/>
        <v>0</v>
      </c>
      <c r="H70" s="227"/>
    </row>
    <row r="71" spans="1:8" s="228" customFormat="1" ht="25.5">
      <c r="A71" s="241" t="s">
        <v>247</v>
      </c>
      <c r="B71" s="245" t="s">
        <v>248</v>
      </c>
      <c r="C71" s="250" t="s">
        <v>249</v>
      </c>
      <c r="D71" s="246"/>
      <c r="E71" s="248">
        <v>1</v>
      </c>
      <c r="F71" s="172"/>
      <c r="G71" s="244">
        <f t="shared" si="2"/>
        <v>0</v>
      </c>
      <c r="H71" s="227"/>
    </row>
    <row r="72" spans="1:8" s="228" customFormat="1" ht="102">
      <c r="A72" s="241" t="s">
        <v>250</v>
      </c>
      <c r="B72" s="247" t="s">
        <v>425</v>
      </c>
      <c r="C72" s="243" t="s">
        <v>187</v>
      </c>
      <c r="D72" s="243" t="s">
        <v>188</v>
      </c>
      <c r="E72" s="248">
        <v>1</v>
      </c>
      <c r="F72" s="172"/>
      <c r="G72" s="244">
        <f t="shared" si="2"/>
        <v>0</v>
      </c>
      <c r="H72" s="227"/>
    </row>
    <row r="73" spans="1:8" s="228" customFormat="1" ht="38.25">
      <c r="A73" s="241" t="s">
        <v>251</v>
      </c>
      <c r="B73" s="245" t="s">
        <v>252</v>
      </c>
      <c r="C73" s="250" t="s">
        <v>253</v>
      </c>
      <c r="D73" s="246"/>
      <c r="E73" s="248">
        <v>1</v>
      </c>
      <c r="F73" s="172"/>
      <c r="G73" s="244">
        <f t="shared" si="2"/>
        <v>0</v>
      </c>
      <c r="H73" s="227"/>
    </row>
    <row r="74" spans="1:8" s="265" customFormat="1" ht="12.75">
      <c r="A74" s="241" t="s">
        <v>254</v>
      </c>
      <c r="B74" s="245" t="s">
        <v>255</v>
      </c>
      <c r="C74" s="246"/>
      <c r="D74" s="246"/>
      <c r="E74" s="248">
        <v>1</v>
      </c>
      <c r="F74" s="172"/>
      <c r="G74" s="244">
        <f t="shared" si="2"/>
        <v>0</v>
      </c>
      <c r="H74" s="264"/>
    </row>
    <row r="75" spans="1:8" s="265" customFormat="1" ht="25.5">
      <c r="A75" s="241" t="s">
        <v>256</v>
      </c>
      <c r="B75" s="245" t="s">
        <v>419</v>
      </c>
      <c r="C75" s="250" t="s">
        <v>257</v>
      </c>
      <c r="D75" s="248"/>
      <c r="E75" s="248">
        <v>1</v>
      </c>
      <c r="F75" s="172"/>
      <c r="G75" s="244">
        <f t="shared" si="2"/>
        <v>0</v>
      </c>
      <c r="H75" s="264"/>
    </row>
    <row r="76" spans="1:8" s="265" customFormat="1" ht="12.75">
      <c r="A76" s="248"/>
      <c r="B76" s="266"/>
      <c r="C76" s="250"/>
      <c r="D76" s="248"/>
      <c r="E76" s="232"/>
      <c r="F76" s="233"/>
      <c r="G76" s="233"/>
      <c r="H76" s="264"/>
    </row>
    <row r="77" spans="1:8" s="265" customFormat="1" ht="12.75">
      <c r="A77" s="267" t="s">
        <v>258</v>
      </c>
      <c r="B77" s="268" t="s">
        <v>259</v>
      </c>
      <c r="C77" s="259"/>
      <c r="D77" s="238"/>
      <c r="E77" s="238"/>
      <c r="F77" s="239"/>
      <c r="G77" s="239"/>
      <c r="H77" s="264"/>
    </row>
    <row r="78" spans="1:8" s="265" customFormat="1" ht="170.25">
      <c r="A78" s="248" t="s">
        <v>260</v>
      </c>
      <c r="B78" s="269" t="s">
        <v>426</v>
      </c>
      <c r="C78" s="262" t="s">
        <v>261</v>
      </c>
      <c r="D78" s="243" t="s">
        <v>262</v>
      </c>
      <c r="E78" s="243">
        <v>1</v>
      </c>
      <c r="F78" s="172"/>
      <c r="G78" s="244">
        <f t="shared" ref="G78:G91" si="3">F78*E78</f>
        <v>0</v>
      </c>
      <c r="H78" s="264"/>
    </row>
    <row r="79" spans="1:8" s="265" customFormat="1" ht="12.75">
      <c r="A79" s="248" t="s">
        <v>263</v>
      </c>
      <c r="B79" s="247" t="s">
        <v>264</v>
      </c>
      <c r="C79" s="243" t="s">
        <v>265</v>
      </c>
      <c r="D79" s="243"/>
      <c r="E79" s="243">
        <v>1</v>
      </c>
      <c r="F79" s="172"/>
      <c r="G79" s="244">
        <f t="shared" si="3"/>
        <v>0</v>
      </c>
      <c r="H79" s="264"/>
    </row>
    <row r="80" spans="1:8" s="265" customFormat="1" ht="25.5">
      <c r="A80" s="248" t="s">
        <v>266</v>
      </c>
      <c r="B80" s="245" t="s">
        <v>248</v>
      </c>
      <c r="C80" s="250" t="s">
        <v>267</v>
      </c>
      <c r="D80" s="248"/>
      <c r="E80" s="248">
        <v>1</v>
      </c>
      <c r="F80" s="172"/>
      <c r="G80" s="244">
        <f t="shared" si="3"/>
        <v>0</v>
      </c>
      <c r="H80" s="264"/>
    </row>
    <row r="81" spans="1:8" s="265" customFormat="1" ht="167.25">
      <c r="A81" s="243" t="s">
        <v>268</v>
      </c>
      <c r="B81" s="270" t="s">
        <v>427</v>
      </c>
      <c r="C81" s="243" t="s">
        <v>269</v>
      </c>
      <c r="D81" s="243" t="s">
        <v>270</v>
      </c>
      <c r="E81" s="243">
        <v>1</v>
      </c>
      <c r="F81" s="172"/>
      <c r="G81" s="244">
        <f t="shared" si="3"/>
        <v>0</v>
      </c>
      <c r="H81" s="264"/>
    </row>
    <row r="82" spans="1:8" s="265" customFormat="1" ht="12.75">
      <c r="A82" s="248" t="s">
        <v>271</v>
      </c>
      <c r="B82" s="269" t="s">
        <v>428</v>
      </c>
      <c r="C82" s="243"/>
      <c r="D82" s="243"/>
      <c r="E82" s="243">
        <v>1</v>
      </c>
      <c r="F82" s="172"/>
      <c r="G82" s="244">
        <f t="shared" si="3"/>
        <v>0</v>
      </c>
      <c r="H82" s="264"/>
    </row>
    <row r="83" spans="1:8" s="265" customFormat="1" ht="12.75">
      <c r="A83" s="248" t="s">
        <v>272</v>
      </c>
      <c r="B83" s="269" t="s">
        <v>429</v>
      </c>
      <c r="C83" s="243"/>
      <c r="D83" s="243"/>
      <c r="E83" s="243">
        <v>1</v>
      </c>
      <c r="F83" s="172"/>
      <c r="G83" s="244">
        <f t="shared" si="3"/>
        <v>0</v>
      </c>
      <c r="H83" s="264"/>
    </row>
    <row r="84" spans="1:8" s="265" customFormat="1" ht="12.75">
      <c r="A84" s="248" t="s">
        <v>273</v>
      </c>
      <c r="B84" s="269" t="s">
        <v>430</v>
      </c>
      <c r="C84" s="243"/>
      <c r="D84" s="243"/>
      <c r="E84" s="243">
        <v>1</v>
      </c>
      <c r="F84" s="172"/>
      <c r="G84" s="244">
        <f t="shared" si="3"/>
        <v>0</v>
      </c>
      <c r="H84" s="264"/>
    </row>
    <row r="85" spans="1:8" s="265" customFormat="1" ht="12.75">
      <c r="A85" s="248" t="s">
        <v>274</v>
      </c>
      <c r="B85" s="269" t="s">
        <v>431</v>
      </c>
      <c r="C85" s="243"/>
      <c r="D85" s="243"/>
      <c r="E85" s="243">
        <v>1</v>
      </c>
      <c r="F85" s="172"/>
      <c r="G85" s="244">
        <f t="shared" si="3"/>
        <v>0</v>
      </c>
      <c r="H85" s="264"/>
    </row>
    <row r="86" spans="1:8" s="265" customFormat="1" ht="12.75">
      <c r="A86" s="248" t="s">
        <v>275</v>
      </c>
      <c r="B86" s="269" t="s">
        <v>432</v>
      </c>
      <c r="C86" s="243"/>
      <c r="D86" s="243"/>
      <c r="E86" s="243">
        <v>1</v>
      </c>
      <c r="F86" s="172"/>
      <c r="G86" s="244">
        <f t="shared" si="3"/>
        <v>0</v>
      </c>
      <c r="H86" s="264"/>
    </row>
    <row r="87" spans="1:8" s="265" customFormat="1" ht="12.75">
      <c r="A87" s="248" t="s">
        <v>276</v>
      </c>
      <c r="B87" s="269" t="s">
        <v>433</v>
      </c>
      <c r="C87" s="243"/>
      <c r="D87" s="243"/>
      <c r="E87" s="243">
        <v>1</v>
      </c>
      <c r="F87" s="172"/>
      <c r="G87" s="244">
        <f t="shared" si="3"/>
        <v>0</v>
      </c>
      <c r="H87" s="264"/>
    </row>
    <row r="88" spans="1:8" s="265" customFormat="1" ht="12.75">
      <c r="A88" s="248" t="s">
        <v>277</v>
      </c>
      <c r="B88" s="269" t="s">
        <v>434</v>
      </c>
      <c r="C88" s="243"/>
      <c r="D88" s="243"/>
      <c r="E88" s="243">
        <v>2</v>
      </c>
      <c r="F88" s="172"/>
      <c r="G88" s="244">
        <f t="shared" si="3"/>
        <v>0</v>
      </c>
      <c r="H88" s="264"/>
    </row>
    <row r="89" spans="1:8" s="265" customFormat="1" ht="140.25">
      <c r="A89" s="248" t="s">
        <v>278</v>
      </c>
      <c r="B89" s="247" t="s">
        <v>435</v>
      </c>
      <c r="C89" s="243" t="s">
        <v>279</v>
      </c>
      <c r="D89" s="248" t="s">
        <v>280</v>
      </c>
      <c r="E89" s="243">
        <v>1</v>
      </c>
      <c r="F89" s="172"/>
      <c r="G89" s="244">
        <f t="shared" si="3"/>
        <v>0</v>
      </c>
      <c r="H89" s="264"/>
    </row>
    <row r="90" spans="1:8" s="265" customFormat="1" ht="38.25">
      <c r="A90" s="248" t="s">
        <v>281</v>
      </c>
      <c r="B90" s="266" t="s">
        <v>282</v>
      </c>
      <c r="C90" s="250" t="s">
        <v>283</v>
      </c>
      <c r="D90" s="248" t="s">
        <v>188</v>
      </c>
      <c r="E90" s="243">
        <v>1</v>
      </c>
      <c r="F90" s="172"/>
      <c r="G90" s="244">
        <f t="shared" si="3"/>
        <v>0</v>
      </c>
      <c r="H90" s="264"/>
    </row>
    <row r="91" spans="1:8" s="265" customFormat="1" ht="25.5">
      <c r="A91" s="248" t="s">
        <v>284</v>
      </c>
      <c r="B91" s="266" t="s">
        <v>285</v>
      </c>
      <c r="C91" s="250" t="s">
        <v>286</v>
      </c>
      <c r="D91" s="248"/>
      <c r="E91" s="243">
        <v>1</v>
      </c>
      <c r="F91" s="172"/>
      <c r="G91" s="244">
        <f t="shared" si="3"/>
        <v>0</v>
      </c>
      <c r="H91" s="264"/>
    </row>
    <row r="92" spans="1:8" s="265" customFormat="1" ht="12.75">
      <c r="A92" s="243"/>
      <c r="B92" s="247"/>
      <c r="C92" s="271"/>
      <c r="D92" s="243"/>
      <c r="E92" s="232"/>
      <c r="F92" s="233"/>
      <c r="G92" s="233"/>
      <c r="H92" s="264"/>
    </row>
    <row r="93" spans="1:8" s="265" customFormat="1" ht="12.75">
      <c r="A93" s="267" t="s">
        <v>111</v>
      </c>
      <c r="B93" s="268" t="s">
        <v>287</v>
      </c>
      <c r="C93" s="259"/>
      <c r="D93" s="238"/>
      <c r="E93" s="238"/>
      <c r="F93" s="239"/>
      <c r="G93" s="239"/>
      <c r="H93" s="264"/>
    </row>
    <row r="94" spans="1:8" s="265" customFormat="1" ht="25.5">
      <c r="A94" s="248" t="s">
        <v>288</v>
      </c>
      <c r="B94" s="266" t="s">
        <v>436</v>
      </c>
      <c r="C94" s="250" t="s">
        <v>289</v>
      </c>
      <c r="D94" s="248"/>
      <c r="E94" s="243">
        <v>1</v>
      </c>
      <c r="F94" s="172"/>
      <c r="G94" s="244">
        <f>F94*E94</f>
        <v>0</v>
      </c>
      <c r="H94" s="264"/>
    </row>
    <row r="95" spans="1:8" s="265" customFormat="1" ht="102">
      <c r="A95" s="248" t="s">
        <v>290</v>
      </c>
      <c r="B95" s="247" t="s">
        <v>425</v>
      </c>
      <c r="C95" s="243" t="s">
        <v>187</v>
      </c>
      <c r="D95" s="243" t="s">
        <v>188</v>
      </c>
      <c r="E95" s="248">
        <v>1</v>
      </c>
      <c r="F95" s="172"/>
      <c r="G95" s="244">
        <f>F95*E95</f>
        <v>0</v>
      </c>
      <c r="H95" s="264"/>
    </row>
    <row r="96" spans="1:8" s="265" customFormat="1" ht="25.5">
      <c r="A96" s="248" t="s">
        <v>291</v>
      </c>
      <c r="B96" s="266" t="s">
        <v>292</v>
      </c>
      <c r="C96" s="250" t="s">
        <v>293</v>
      </c>
      <c r="D96" s="248"/>
      <c r="E96" s="243">
        <v>1</v>
      </c>
      <c r="F96" s="172"/>
      <c r="G96" s="244">
        <f>F96*E96</f>
        <v>0</v>
      </c>
      <c r="H96" s="264"/>
    </row>
    <row r="97" spans="1:8" s="265" customFormat="1" ht="25.5">
      <c r="A97" s="248" t="s">
        <v>294</v>
      </c>
      <c r="B97" s="245" t="s">
        <v>419</v>
      </c>
      <c r="C97" s="250" t="s">
        <v>295</v>
      </c>
      <c r="D97" s="246"/>
      <c r="E97" s="248">
        <v>1</v>
      </c>
      <c r="F97" s="172"/>
      <c r="G97" s="244">
        <f>F97*E97</f>
        <v>0</v>
      </c>
      <c r="H97" s="264"/>
    </row>
    <row r="98" spans="1:8" s="265" customFormat="1" ht="12.75">
      <c r="A98" s="248"/>
      <c r="B98" s="266"/>
      <c r="C98" s="250"/>
      <c r="D98" s="248"/>
      <c r="E98" s="232"/>
      <c r="F98" s="233"/>
      <c r="G98" s="233"/>
      <c r="H98" s="264"/>
    </row>
    <row r="99" spans="1:8" s="265" customFormat="1" ht="12.75">
      <c r="A99" s="267" t="s">
        <v>120</v>
      </c>
      <c r="B99" s="268" t="s">
        <v>296</v>
      </c>
      <c r="C99" s="259"/>
      <c r="D99" s="238"/>
      <c r="E99" s="238"/>
      <c r="F99" s="239"/>
      <c r="G99" s="239"/>
      <c r="H99" s="264"/>
    </row>
    <row r="100" spans="1:8" s="265" customFormat="1" ht="38.25">
      <c r="A100" s="248" t="s">
        <v>297</v>
      </c>
      <c r="B100" s="247" t="s">
        <v>437</v>
      </c>
      <c r="C100" s="243" t="s">
        <v>438</v>
      </c>
      <c r="D100" s="243"/>
      <c r="E100" s="243">
        <v>1</v>
      </c>
      <c r="F100" s="172"/>
      <c r="G100" s="244">
        <f t="shared" ref="G100:G114" si="4">F100*E100</f>
        <v>0</v>
      </c>
      <c r="H100" s="264"/>
    </row>
    <row r="101" spans="1:8" s="265" customFormat="1" ht="89.25">
      <c r="A101" s="243" t="s">
        <v>298</v>
      </c>
      <c r="B101" s="247" t="s">
        <v>439</v>
      </c>
      <c r="C101" s="271" t="s">
        <v>299</v>
      </c>
      <c r="D101" s="243" t="s">
        <v>300</v>
      </c>
      <c r="E101" s="243">
        <v>1</v>
      </c>
      <c r="F101" s="172"/>
      <c r="G101" s="244">
        <f t="shared" si="4"/>
        <v>0</v>
      </c>
      <c r="H101" s="264"/>
    </row>
    <row r="102" spans="1:8" s="265" customFormat="1" ht="63.75">
      <c r="A102" s="243" t="s">
        <v>301</v>
      </c>
      <c r="B102" s="247" t="s">
        <v>302</v>
      </c>
      <c r="C102" s="243" t="s">
        <v>303</v>
      </c>
      <c r="D102" s="243" t="s">
        <v>304</v>
      </c>
      <c r="E102" s="243">
        <v>1</v>
      </c>
      <c r="F102" s="172"/>
      <c r="G102" s="244">
        <f t="shared" si="4"/>
        <v>0</v>
      </c>
      <c r="H102" s="264"/>
    </row>
    <row r="103" spans="1:8" s="265" customFormat="1" ht="38.25">
      <c r="A103" s="248" t="s">
        <v>305</v>
      </c>
      <c r="B103" s="266" t="s">
        <v>306</v>
      </c>
      <c r="C103" s="250" t="s">
        <v>307</v>
      </c>
      <c r="D103" s="248"/>
      <c r="E103" s="243">
        <v>1</v>
      </c>
      <c r="F103" s="172"/>
      <c r="G103" s="244">
        <f t="shared" si="4"/>
        <v>0</v>
      </c>
      <c r="H103" s="264"/>
    </row>
    <row r="104" spans="1:8" s="265" customFormat="1" ht="63.75">
      <c r="A104" s="248" t="s">
        <v>308</v>
      </c>
      <c r="B104" s="247" t="s">
        <v>440</v>
      </c>
      <c r="C104" s="243" t="s">
        <v>309</v>
      </c>
      <c r="D104" s="243" t="s">
        <v>310</v>
      </c>
      <c r="E104" s="243">
        <v>1</v>
      </c>
      <c r="F104" s="172"/>
      <c r="G104" s="244">
        <f t="shared" si="4"/>
        <v>0</v>
      </c>
      <c r="H104" s="264"/>
    </row>
    <row r="105" spans="1:8" s="265" customFormat="1" ht="51">
      <c r="A105" s="248" t="s">
        <v>311</v>
      </c>
      <c r="B105" s="247" t="s">
        <v>312</v>
      </c>
      <c r="C105" s="243" t="s">
        <v>313</v>
      </c>
      <c r="D105" s="243"/>
      <c r="E105" s="243">
        <v>1</v>
      </c>
      <c r="F105" s="172"/>
      <c r="G105" s="244">
        <f t="shared" si="4"/>
        <v>0</v>
      </c>
      <c r="H105" s="264"/>
    </row>
    <row r="106" spans="1:8" s="265" customFormat="1" ht="25.5">
      <c r="A106" s="243" t="s">
        <v>314</v>
      </c>
      <c r="B106" s="247" t="s">
        <v>315</v>
      </c>
      <c r="C106" s="271" t="s">
        <v>316</v>
      </c>
      <c r="D106" s="243"/>
      <c r="E106" s="243">
        <v>1</v>
      </c>
      <c r="F106" s="172"/>
      <c r="G106" s="244">
        <f t="shared" si="4"/>
        <v>0</v>
      </c>
      <c r="H106" s="264"/>
    </row>
    <row r="107" spans="1:8" s="265" customFormat="1" ht="25.5">
      <c r="A107" s="248" t="s">
        <v>317</v>
      </c>
      <c r="B107" s="266" t="s">
        <v>318</v>
      </c>
      <c r="C107" s="250" t="s">
        <v>319</v>
      </c>
      <c r="D107" s="248"/>
      <c r="E107" s="243">
        <v>1</v>
      </c>
      <c r="F107" s="172"/>
      <c r="G107" s="244">
        <f t="shared" si="4"/>
        <v>0</v>
      </c>
      <c r="H107" s="264"/>
    </row>
    <row r="108" spans="1:8" s="265" customFormat="1" ht="38.25">
      <c r="A108" s="248" t="s">
        <v>320</v>
      </c>
      <c r="B108" s="266" t="s">
        <v>441</v>
      </c>
      <c r="C108" s="250" t="s">
        <v>321</v>
      </c>
      <c r="D108" s="248"/>
      <c r="E108" s="243">
        <v>1</v>
      </c>
      <c r="F108" s="172"/>
      <c r="G108" s="244">
        <f t="shared" si="4"/>
        <v>0</v>
      </c>
      <c r="H108" s="264"/>
    </row>
    <row r="109" spans="1:8" s="265" customFormat="1" ht="25.5">
      <c r="A109" s="248" t="s">
        <v>322</v>
      </c>
      <c r="B109" s="266" t="s">
        <v>442</v>
      </c>
      <c r="C109" s="250" t="s">
        <v>323</v>
      </c>
      <c r="D109" s="248"/>
      <c r="E109" s="243">
        <v>1</v>
      </c>
      <c r="F109" s="172"/>
      <c r="G109" s="244">
        <f t="shared" si="4"/>
        <v>0</v>
      </c>
      <c r="H109" s="264"/>
    </row>
    <row r="110" spans="1:8" s="265" customFormat="1" ht="25.5">
      <c r="A110" s="248" t="s">
        <v>324</v>
      </c>
      <c r="B110" s="266" t="s">
        <v>442</v>
      </c>
      <c r="C110" s="250" t="s">
        <v>325</v>
      </c>
      <c r="D110" s="248"/>
      <c r="E110" s="243">
        <v>1</v>
      </c>
      <c r="F110" s="172"/>
      <c r="G110" s="244">
        <f t="shared" si="4"/>
        <v>0</v>
      </c>
      <c r="H110" s="264"/>
    </row>
    <row r="111" spans="1:8" s="265" customFormat="1" ht="51">
      <c r="A111" s="248" t="s">
        <v>326</v>
      </c>
      <c r="B111" s="266" t="s">
        <v>327</v>
      </c>
      <c r="C111" s="248" t="s">
        <v>328</v>
      </c>
      <c r="D111" s="248" t="s">
        <v>329</v>
      </c>
      <c r="E111" s="243">
        <v>1</v>
      </c>
      <c r="F111" s="172"/>
      <c r="G111" s="244">
        <f t="shared" si="4"/>
        <v>0</v>
      </c>
      <c r="H111" s="264"/>
    </row>
    <row r="112" spans="1:8" s="265" customFormat="1" ht="25.5">
      <c r="A112" s="248" t="s">
        <v>330</v>
      </c>
      <c r="B112" s="247" t="s">
        <v>331</v>
      </c>
      <c r="C112" s="243" t="s">
        <v>332</v>
      </c>
      <c r="D112" s="243" t="s">
        <v>333</v>
      </c>
      <c r="E112" s="243">
        <v>1</v>
      </c>
      <c r="F112" s="172"/>
      <c r="G112" s="244">
        <f t="shared" si="4"/>
        <v>0</v>
      </c>
      <c r="H112" s="264"/>
    </row>
    <row r="113" spans="1:8" s="265" customFormat="1" ht="12.75">
      <c r="A113" s="248" t="s">
        <v>334</v>
      </c>
      <c r="B113" s="249" t="s">
        <v>443</v>
      </c>
      <c r="C113" s="243" t="s">
        <v>444</v>
      </c>
      <c r="D113" s="243"/>
      <c r="E113" s="243">
        <v>1</v>
      </c>
      <c r="F113" s="233"/>
      <c r="G113" s="244">
        <f t="shared" si="4"/>
        <v>0</v>
      </c>
      <c r="H113" s="264"/>
    </row>
    <row r="114" spans="1:8" s="265" customFormat="1" ht="12.75">
      <c r="A114" s="248" t="s">
        <v>335</v>
      </c>
      <c r="B114" s="249" t="s">
        <v>443</v>
      </c>
      <c r="C114" s="243" t="s">
        <v>444</v>
      </c>
      <c r="D114" s="243"/>
      <c r="E114" s="243">
        <v>1</v>
      </c>
      <c r="F114" s="233"/>
      <c r="G114" s="244">
        <f t="shared" si="4"/>
        <v>0</v>
      </c>
      <c r="H114" s="264"/>
    </row>
    <row r="115" spans="1:8" s="265" customFormat="1" ht="12.75">
      <c r="A115" s="248"/>
      <c r="B115" s="266"/>
      <c r="C115" s="250"/>
      <c r="D115" s="248"/>
      <c r="E115" s="232"/>
      <c r="F115" s="233"/>
      <c r="G115" s="233"/>
      <c r="H115" s="264"/>
    </row>
    <row r="116" spans="1:8" s="265" customFormat="1" ht="12.75">
      <c r="A116" s="267" t="s">
        <v>336</v>
      </c>
      <c r="B116" s="268" t="s">
        <v>337</v>
      </c>
      <c r="C116" s="259"/>
      <c r="D116" s="238"/>
      <c r="E116" s="238"/>
      <c r="F116" s="239"/>
      <c r="G116" s="239"/>
      <c r="H116" s="264"/>
    </row>
    <row r="117" spans="1:8" s="265" customFormat="1" ht="51">
      <c r="A117" s="248" t="s">
        <v>338</v>
      </c>
      <c r="B117" s="247" t="s">
        <v>445</v>
      </c>
      <c r="C117" s="243" t="s">
        <v>339</v>
      </c>
      <c r="D117" s="243"/>
      <c r="E117" s="243">
        <v>2</v>
      </c>
      <c r="F117" s="172"/>
      <c r="G117" s="244">
        <f t="shared" ref="G117:G139" si="5">F117*E117</f>
        <v>0</v>
      </c>
      <c r="H117" s="264"/>
    </row>
    <row r="118" spans="1:8" s="265" customFormat="1" ht="63.75">
      <c r="A118" s="248" t="s">
        <v>340</v>
      </c>
      <c r="B118" s="247" t="s">
        <v>341</v>
      </c>
      <c r="C118" s="250" t="s">
        <v>342</v>
      </c>
      <c r="D118" s="248"/>
      <c r="E118" s="243">
        <v>1</v>
      </c>
      <c r="F118" s="172"/>
      <c r="G118" s="244">
        <f t="shared" si="5"/>
        <v>0</v>
      </c>
      <c r="H118" s="264"/>
    </row>
    <row r="119" spans="1:8" s="265" customFormat="1" ht="25.5">
      <c r="A119" s="248" t="s">
        <v>343</v>
      </c>
      <c r="B119" s="247" t="s">
        <v>446</v>
      </c>
      <c r="C119" s="271" t="s">
        <v>447</v>
      </c>
      <c r="D119" s="271"/>
      <c r="E119" s="271">
        <v>1</v>
      </c>
      <c r="F119" s="172"/>
      <c r="G119" s="244">
        <f t="shared" si="5"/>
        <v>0</v>
      </c>
      <c r="H119" s="264"/>
    </row>
    <row r="120" spans="1:8" s="265" customFormat="1" ht="153">
      <c r="A120" s="248" t="s">
        <v>344</v>
      </c>
      <c r="B120" s="247" t="s">
        <v>448</v>
      </c>
      <c r="C120" s="243" t="s">
        <v>345</v>
      </c>
      <c r="D120" s="243" t="s">
        <v>346</v>
      </c>
      <c r="E120" s="243">
        <v>1</v>
      </c>
      <c r="F120" s="172"/>
      <c r="G120" s="244">
        <f t="shared" si="5"/>
        <v>0</v>
      </c>
      <c r="H120" s="264"/>
    </row>
    <row r="121" spans="1:8" s="265" customFormat="1" ht="25.5">
      <c r="A121" s="248" t="s">
        <v>347</v>
      </c>
      <c r="B121" s="247" t="s">
        <v>449</v>
      </c>
      <c r="C121" s="243"/>
      <c r="D121" s="243"/>
      <c r="E121" s="243">
        <v>1</v>
      </c>
      <c r="F121" s="172"/>
      <c r="G121" s="244">
        <f t="shared" si="5"/>
        <v>0</v>
      </c>
      <c r="H121" s="264"/>
    </row>
    <row r="122" spans="1:8" s="265" customFormat="1" ht="25.5">
      <c r="A122" s="248" t="s">
        <v>348</v>
      </c>
      <c r="B122" s="272" t="s">
        <v>450</v>
      </c>
      <c r="C122" s="243"/>
      <c r="D122" s="243"/>
      <c r="E122" s="243">
        <v>1</v>
      </c>
      <c r="F122" s="172"/>
      <c r="G122" s="244">
        <f t="shared" si="5"/>
        <v>0</v>
      </c>
      <c r="H122" s="264"/>
    </row>
    <row r="123" spans="1:8" s="265" customFormat="1" ht="38.25">
      <c r="A123" s="248" t="s">
        <v>451</v>
      </c>
      <c r="B123" s="272" t="s">
        <v>452</v>
      </c>
      <c r="C123" s="243"/>
      <c r="D123" s="243"/>
      <c r="E123" s="243">
        <v>1</v>
      </c>
      <c r="F123" s="172"/>
      <c r="G123" s="244">
        <f t="shared" si="5"/>
        <v>0</v>
      </c>
      <c r="H123" s="264"/>
    </row>
    <row r="124" spans="1:8" s="265" customFormat="1" ht="25.5">
      <c r="A124" s="248" t="s">
        <v>349</v>
      </c>
      <c r="B124" s="273" t="s">
        <v>350</v>
      </c>
      <c r="C124" s="243" t="s">
        <v>351</v>
      </c>
      <c r="D124" s="243"/>
      <c r="E124" s="243">
        <v>1</v>
      </c>
      <c r="F124" s="172"/>
      <c r="G124" s="244">
        <f t="shared" si="5"/>
        <v>0</v>
      </c>
      <c r="H124" s="264"/>
    </row>
    <row r="125" spans="1:8" s="265" customFormat="1" ht="306">
      <c r="A125" s="248" t="s">
        <v>352</v>
      </c>
      <c r="B125" s="247" t="s">
        <v>453</v>
      </c>
      <c r="C125" s="248" t="s">
        <v>353</v>
      </c>
      <c r="D125" s="248" t="s">
        <v>354</v>
      </c>
      <c r="E125" s="243">
        <v>1</v>
      </c>
      <c r="F125" s="172"/>
      <c r="G125" s="244">
        <f t="shared" si="5"/>
        <v>0</v>
      </c>
      <c r="H125" s="264"/>
    </row>
    <row r="126" spans="1:8" s="265" customFormat="1" ht="25.5">
      <c r="A126" s="248" t="s">
        <v>355</v>
      </c>
      <c r="B126" s="247" t="s">
        <v>454</v>
      </c>
      <c r="C126" s="243"/>
      <c r="D126" s="243"/>
      <c r="E126" s="243">
        <v>1</v>
      </c>
      <c r="F126" s="172"/>
      <c r="G126" s="244">
        <f t="shared" si="5"/>
        <v>0</v>
      </c>
      <c r="H126" s="264"/>
    </row>
    <row r="127" spans="1:8" s="265" customFormat="1" ht="76.5">
      <c r="A127" s="248" t="s">
        <v>356</v>
      </c>
      <c r="B127" s="272" t="s">
        <v>455</v>
      </c>
      <c r="C127" s="243"/>
      <c r="D127" s="243"/>
      <c r="E127" s="243">
        <v>1</v>
      </c>
      <c r="F127" s="172"/>
      <c r="G127" s="244">
        <f t="shared" si="5"/>
        <v>0</v>
      </c>
      <c r="H127" s="264"/>
    </row>
    <row r="128" spans="1:8" s="265" customFormat="1" ht="12.75">
      <c r="A128" s="248" t="s">
        <v>357</v>
      </c>
      <c r="B128" s="273" t="s">
        <v>456</v>
      </c>
      <c r="C128" s="243"/>
      <c r="D128" s="243"/>
      <c r="E128" s="243">
        <v>1</v>
      </c>
      <c r="F128" s="172"/>
      <c r="G128" s="244">
        <f t="shared" si="5"/>
        <v>0</v>
      </c>
      <c r="H128" s="264"/>
    </row>
    <row r="129" spans="1:8" s="265" customFormat="1" ht="12.75">
      <c r="A129" s="248" t="s">
        <v>358</v>
      </c>
      <c r="B129" s="266" t="s">
        <v>457</v>
      </c>
      <c r="C129" s="248"/>
      <c r="D129" s="248"/>
      <c r="E129" s="243">
        <v>1</v>
      </c>
      <c r="F129" s="172"/>
      <c r="G129" s="244">
        <f t="shared" si="5"/>
        <v>0</v>
      </c>
      <c r="H129" s="264"/>
    </row>
    <row r="130" spans="1:8" s="265" customFormat="1" ht="38.25">
      <c r="A130" s="248" t="s">
        <v>359</v>
      </c>
      <c r="B130" s="247" t="s">
        <v>360</v>
      </c>
      <c r="C130" s="250" t="s">
        <v>361</v>
      </c>
      <c r="D130" s="274"/>
      <c r="E130" s="243">
        <v>1</v>
      </c>
      <c r="F130" s="172"/>
      <c r="G130" s="244">
        <f t="shared" si="5"/>
        <v>0</v>
      </c>
      <c r="H130" s="264"/>
    </row>
    <row r="131" spans="1:8" s="265" customFormat="1" ht="51">
      <c r="A131" s="248" t="s">
        <v>362</v>
      </c>
      <c r="B131" s="247" t="s">
        <v>312</v>
      </c>
      <c r="C131" s="243" t="s">
        <v>313</v>
      </c>
      <c r="D131" s="243"/>
      <c r="E131" s="243">
        <v>1</v>
      </c>
      <c r="F131" s="172"/>
      <c r="G131" s="244">
        <f t="shared" si="5"/>
        <v>0</v>
      </c>
      <c r="H131" s="264"/>
    </row>
    <row r="132" spans="1:8" s="265" customFormat="1" ht="63.75">
      <c r="A132" s="243" t="s">
        <v>363</v>
      </c>
      <c r="B132" s="247" t="s">
        <v>302</v>
      </c>
      <c r="C132" s="243" t="s">
        <v>303</v>
      </c>
      <c r="D132" s="243" t="s">
        <v>304</v>
      </c>
      <c r="E132" s="243">
        <v>1</v>
      </c>
      <c r="F132" s="172"/>
      <c r="G132" s="244">
        <f t="shared" si="5"/>
        <v>0</v>
      </c>
      <c r="H132" s="264"/>
    </row>
    <row r="133" spans="1:8" s="265" customFormat="1" ht="25.5">
      <c r="A133" s="248" t="s">
        <v>364</v>
      </c>
      <c r="B133" s="249" t="s">
        <v>416</v>
      </c>
      <c r="C133" s="243" t="s">
        <v>212</v>
      </c>
      <c r="D133" s="243"/>
      <c r="E133" s="243">
        <v>1</v>
      </c>
      <c r="F133" s="233"/>
      <c r="G133" s="244">
        <f t="shared" si="5"/>
        <v>0</v>
      </c>
      <c r="H133" s="264"/>
    </row>
    <row r="134" spans="1:8" s="265" customFormat="1" ht="25.5">
      <c r="A134" s="248" t="s">
        <v>365</v>
      </c>
      <c r="B134" s="252" t="s">
        <v>366</v>
      </c>
      <c r="C134" s="250" t="s">
        <v>367</v>
      </c>
      <c r="D134" s="248"/>
      <c r="E134" s="243">
        <v>1</v>
      </c>
      <c r="F134" s="172"/>
      <c r="G134" s="244">
        <f t="shared" si="5"/>
        <v>0</v>
      </c>
      <c r="H134" s="264"/>
    </row>
    <row r="135" spans="1:8" s="265" customFormat="1" ht="38.25">
      <c r="A135" s="248" t="s">
        <v>368</v>
      </c>
      <c r="B135" s="247" t="s">
        <v>458</v>
      </c>
      <c r="C135" s="243" t="s">
        <v>369</v>
      </c>
      <c r="D135" s="243"/>
      <c r="E135" s="243">
        <v>1</v>
      </c>
      <c r="F135" s="172"/>
      <c r="G135" s="244">
        <f t="shared" si="5"/>
        <v>0</v>
      </c>
      <c r="H135" s="264"/>
    </row>
    <row r="136" spans="1:8" s="265" customFormat="1" ht="12.75">
      <c r="A136" s="248" t="s">
        <v>370</v>
      </c>
      <c r="B136" s="266" t="s">
        <v>459</v>
      </c>
      <c r="C136" s="275"/>
      <c r="D136" s="248"/>
      <c r="E136" s="243">
        <v>1</v>
      </c>
      <c r="F136" s="172"/>
      <c r="G136" s="244">
        <f t="shared" si="5"/>
        <v>0</v>
      </c>
      <c r="H136" s="264"/>
    </row>
    <row r="137" spans="1:8" s="265" customFormat="1" ht="25.5">
      <c r="A137" s="248" t="s">
        <v>371</v>
      </c>
      <c r="B137" s="252" t="s">
        <v>177</v>
      </c>
      <c r="C137" s="250" t="s">
        <v>372</v>
      </c>
      <c r="D137" s="248"/>
      <c r="E137" s="243">
        <v>1</v>
      </c>
      <c r="F137" s="172"/>
      <c r="G137" s="244">
        <f t="shared" si="5"/>
        <v>0</v>
      </c>
      <c r="H137" s="264"/>
    </row>
    <row r="138" spans="1:8" s="265" customFormat="1" ht="25.5">
      <c r="A138" s="248" t="s">
        <v>373</v>
      </c>
      <c r="B138" s="247" t="s">
        <v>460</v>
      </c>
      <c r="C138" s="243" t="s">
        <v>374</v>
      </c>
      <c r="D138" s="243"/>
      <c r="E138" s="243">
        <v>1</v>
      </c>
      <c r="F138" s="172"/>
      <c r="G138" s="244">
        <f t="shared" si="5"/>
        <v>0</v>
      </c>
      <c r="H138" s="264"/>
    </row>
    <row r="139" spans="1:8" s="265" customFormat="1" ht="51">
      <c r="A139" s="248" t="s">
        <v>375</v>
      </c>
      <c r="B139" s="276" t="s">
        <v>461</v>
      </c>
      <c r="C139" s="262" t="s">
        <v>376</v>
      </c>
      <c r="D139" s="263" t="s">
        <v>462</v>
      </c>
      <c r="E139" s="271">
        <v>1</v>
      </c>
      <c r="F139" s="172"/>
      <c r="G139" s="244">
        <f t="shared" si="5"/>
        <v>0</v>
      </c>
      <c r="H139" s="264"/>
    </row>
    <row r="140" spans="1:8" s="265" customFormat="1" ht="12.75">
      <c r="A140" s="248"/>
      <c r="B140" s="266"/>
      <c r="C140" s="250"/>
      <c r="D140" s="248"/>
      <c r="E140" s="232"/>
      <c r="F140" s="233"/>
      <c r="G140" s="233"/>
      <c r="H140" s="264"/>
    </row>
    <row r="141" spans="1:8" s="265" customFormat="1" ht="12.75">
      <c r="A141" s="267" t="s">
        <v>377</v>
      </c>
      <c r="B141" s="268" t="s">
        <v>378</v>
      </c>
      <c r="C141" s="259"/>
      <c r="D141" s="238"/>
      <c r="E141" s="238"/>
      <c r="F141" s="239"/>
      <c r="G141" s="239"/>
      <c r="H141" s="264"/>
    </row>
    <row r="142" spans="1:8" s="265" customFormat="1" ht="38.25">
      <c r="A142" s="248" t="s">
        <v>379</v>
      </c>
      <c r="B142" s="245" t="s">
        <v>463</v>
      </c>
      <c r="C142" s="246" t="s">
        <v>380</v>
      </c>
      <c r="D142" s="248"/>
      <c r="E142" s="243">
        <v>1</v>
      </c>
      <c r="F142" s="172"/>
      <c r="G142" s="244">
        <f t="shared" ref="G142:G150" si="6">F142*E142</f>
        <v>0</v>
      </c>
      <c r="H142" s="264"/>
    </row>
    <row r="143" spans="1:8" s="265" customFormat="1" ht="12.75">
      <c r="A143" s="248" t="s">
        <v>381</v>
      </c>
      <c r="B143" s="249" t="s">
        <v>406</v>
      </c>
      <c r="C143" s="243"/>
      <c r="D143" s="243"/>
      <c r="E143" s="243">
        <v>1</v>
      </c>
      <c r="F143" s="277"/>
      <c r="G143" s="244">
        <f t="shared" si="6"/>
        <v>0</v>
      </c>
      <c r="H143" s="264"/>
    </row>
    <row r="144" spans="1:8" s="265" customFormat="1" ht="38.25">
      <c r="A144" s="248" t="s">
        <v>382</v>
      </c>
      <c r="B144" s="278" t="s">
        <v>383</v>
      </c>
      <c r="C144" s="250" t="s">
        <v>384</v>
      </c>
      <c r="D144" s="248"/>
      <c r="E144" s="243">
        <v>1</v>
      </c>
      <c r="F144" s="172"/>
      <c r="G144" s="244">
        <f t="shared" si="6"/>
        <v>0</v>
      </c>
      <c r="H144" s="264"/>
    </row>
    <row r="145" spans="1:8" s="265" customFormat="1" ht="76.5">
      <c r="A145" s="248" t="s">
        <v>385</v>
      </c>
      <c r="B145" s="247" t="s">
        <v>464</v>
      </c>
      <c r="C145" s="248" t="s">
        <v>386</v>
      </c>
      <c r="D145" s="248" t="s">
        <v>387</v>
      </c>
      <c r="E145" s="248">
        <v>1</v>
      </c>
      <c r="F145" s="172"/>
      <c r="G145" s="244">
        <f t="shared" si="6"/>
        <v>0</v>
      </c>
      <c r="H145" s="264"/>
    </row>
    <row r="146" spans="1:8" s="265" customFormat="1" ht="25.5">
      <c r="A146" s="248" t="s">
        <v>388</v>
      </c>
      <c r="B146" s="279" t="s">
        <v>465</v>
      </c>
      <c r="C146" s="248"/>
      <c r="D146" s="248"/>
      <c r="E146" s="250">
        <v>1</v>
      </c>
      <c r="F146" s="172"/>
      <c r="G146" s="244">
        <f t="shared" si="6"/>
        <v>0</v>
      </c>
      <c r="H146" s="264"/>
    </row>
    <row r="147" spans="1:8" s="265" customFormat="1" ht="25.5">
      <c r="A147" s="248" t="s">
        <v>389</v>
      </c>
      <c r="B147" s="249" t="s">
        <v>416</v>
      </c>
      <c r="C147" s="250" t="s">
        <v>390</v>
      </c>
      <c r="D147" s="248"/>
      <c r="E147" s="243">
        <v>1</v>
      </c>
      <c r="F147" s="277"/>
      <c r="G147" s="244">
        <f t="shared" si="6"/>
        <v>0</v>
      </c>
      <c r="H147" s="264"/>
    </row>
    <row r="148" spans="1:8" s="265" customFormat="1" ht="25.5">
      <c r="A148" s="248" t="s">
        <v>391</v>
      </c>
      <c r="B148" s="252" t="s">
        <v>177</v>
      </c>
      <c r="C148" s="250" t="s">
        <v>392</v>
      </c>
      <c r="D148" s="248"/>
      <c r="E148" s="243">
        <v>1</v>
      </c>
      <c r="F148" s="172"/>
      <c r="G148" s="244">
        <f t="shared" si="6"/>
        <v>0</v>
      </c>
      <c r="H148" s="264"/>
    </row>
    <row r="149" spans="1:8" s="265" customFormat="1" ht="25.5">
      <c r="A149" s="248" t="s">
        <v>393</v>
      </c>
      <c r="B149" s="252" t="s">
        <v>177</v>
      </c>
      <c r="C149" s="250" t="s">
        <v>394</v>
      </c>
      <c r="D149" s="248"/>
      <c r="E149" s="243">
        <v>1</v>
      </c>
      <c r="F149" s="172"/>
      <c r="G149" s="244">
        <f t="shared" si="6"/>
        <v>0</v>
      </c>
      <c r="H149" s="264"/>
    </row>
    <row r="150" spans="1:8" s="265" customFormat="1" ht="25.5">
      <c r="A150" s="248" t="s">
        <v>395</v>
      </c>
      <c r="B150" s="252" t="s">
        <v>177</v>
      </c>
      <c r="C150" s="250" t="s">
        <v>396</v>
      </c>
      <c r="D150" s="248"/>
      <c r="E150" s="243">
        <v>1</v>
      </c>
      <c r="F150" s="172"/>
      <c r="G150" s="244">
        <f t="shared" si="6"/>
        <v>0</v>
      </c>
      <c r="H150" s="264"/>
    </row>
    <row r="151" spans="1:8" s="265" customFormat="1" ht="13.5" thickBot="1">
      <c r="A151" s="280"/>
      <c r="B151" s="281"/>
      <c r="C151" s="243"/>
      <c r="D151" s="243"/>
      <c r="E151" s="243"/>
      <c r="F151" s="277"/>
      <c r="G151" s="244"/>
      <c r="H151" s="264"/>
    </row>
    <row r="152" spans="1:8" s="265" customFormat="1" ht="13.5" thickBot="1">
      <c r="A152" s="282"/>
      <c r="B152" s="283" t="s">
        <v>397</v>
      </c>
      <c r="C152" s="284"/>
      <c r="D152" s="284"/>
      <c r="E152" s="284"/>
      <c r="F152" s="233"/>
      <c r="G152" s="244"/>
      <c r="H152" s="264"/>
    </row>
    <row r="153" spans="1:8" s="265" customFormat="1" ht="69.75" customHeight="1" thickBot="1">
      <c r="A153" s="282"/>
      <c r="B153" s="285" t="s">
        <v>398</v>
      </c>
      <c r="C153" s="286"/>
      <c r="D153" s="284"/>
      <c r="E153" s="287"/>
      <c r="F153" s="288"/>
      <c r="G153" s="244"/>
      <c r="H153" s="264"/>
    </row>
    <row r="154" spans="1:8" s="265" customFormat="1" ht="12.75">
      <c r="A154" s="282"/>
      <c r="B154" s="281"/>
      <c r="C154" s="243"/>
      <c r="D154" s="243"/>
      <c r="E154" s="243"/>
      <c r="F154" s="277"/>
      <c r="G154" s="244"/>
      <c r="H154" s="264"/>
    </row>
    <row r="155" spans="1:8" s="228" customFormat="1" ht="12.75" hidden="1">
      <c r="A155" s="282"/>
      <c r="B155" s="289" t="s">
        <v>399</v>
      </c>
      <c r="C155" s="290"/>
      <c r="D155" s="290"/>
      <c r="E155" s="290"/>
      <c r="F155" s="291"/>
      <c r="G155" s="292">
        <f>SUM(G10:G154)</f>
        <v>0</v>
      </c>
      <c r="H155" s="227"/>
    </row>
    <row r="156" spans="1:8" s="228" customFormat="1" ht="15.75" customHeight="1" thickBot="1">
      <c r="A156" s="205"/>
      <c r="B156" s="293"/>
      <c r="C156" s="294"/>
      <c r="D156" s="294"/>
      <c r="E156" s="294"/>
      <c r="F156" s="295"/>
      <c r="G156" s="296"/>
      <c r="H156" s="227"/>
    </row>
    <row r="157" spans="1:8" s="228" customFormat="1" ht="26.25" customHeight="1">
      <c r="A157" s="297"/>
      <c r="B157" s="298" t="s">
        <v>400</v>
      </c>
      <c r="C157" s="297"/>
      <c r="D157" s="297"/>
      <c r="E157" s="297"/>
      <c r="F157" s="297"/>
      <c r="G157" s="299"/>
      <c r="H157" s="227"/>
    </row>
    <row r="158" spans="1:8" s="228" customFormat="1" ht="12" customHeight="1">
      <c r="A158" s="300"/>
      <c r="B158" s="301"/>
      <c r="C158" s="300"/>
      <c r="D158" s="300"/>
      <c r="E158" s="300"/>
      <c r="F158" s="300"/>
      <c r="G158" s="302"/>
      <c r="H158" s="227"/>
    </row>
    <row r="159" spans="1:8" s="228" customFormat="1" ht="21.75" customHeight="1">
      <c r="A159" s="303"/>
      <c r="B159" s="304" t="s">
        <v>466</v>
      </c>
      <c r="C159" s="303"/>
      <c r="D159" s="303"/>
      <c r="E159" s="303"/>
      <c r="F159" s="303"/>
      <c r="G159" s="305">
        <f>G155</f>
        <v>0</v>
      </c>
      <c r="H159" s="227"/>
    </row>
    <row r="160" spans="1:8" s="228" customFormat="1" ht="18">
      <c r="A160" s="303"/>
      <c r="B160" s="304" t="s">
        <v>401</v>
      </c>
      <c r="C160" s="303"/>
      <c r="D160" s="303"/>
      <c r="E160" s="306">
        <v>0.06</v>
      </c>
      <c r="F160" s="303"/>
      <c r="G160" s="305">
        <f>G155*E160</f>
        <v>0</v>
      </c>
      <c r="H160" s="227"/>
    </row>
    <row r="161" spans="1:8" s="228" customFormat="1" ht="24" customHeight="1">
      <c r="A161" s="307"/>
      <c r="B161" s="308" t="s">
        <v>402</v>
      </c>
      <c r="C161" s="307"/>
      <c r="D161" s="307"/>
      <c r="E161" s="307"/>
      <c r="F161" s="307"/>
      <c r="G161" s="309">
        <f>G160+G159</f>
        <v>0</v>
      </c>
      <c r="H161" s="227"/>
    </row>
    <row r="162" spans="1:8" s="228" customFormat="1" ht="21.75" customHeight="1">
      <c r="A162" s="310"/>
      <c r="B162" s="311" t="s">
        <v>122</v>
      </c>
      <c r="C162" s="205"/>
      <c r="D162" s="205"/>
      <c r="E162" s="205"/>
      <c r="F162" s="204"/>
      <c r="G162" s="204"/>
      <c r="H162" s="227"/>
    </row>
    <row r="163" spans="1:8" ht="18">
      <c r="A163" s="312"/>
      <c r="B163" s="313"/>
      <c r="C163" s="314"/>
      <c r="D163" s="315"/>
      <c r="E163" s="316"/>
      <c r="F163" s="194"/>
      <c r="G163" s="192"/>
      <c r="H163" s="193"/>
    </row>
    <row r="164" spans="1:8" ht="18">
      <c r="A164" s="312"/>
      <c r="B164" s="313"/>
      <c r="C164" s="314"/>
      <c r="D164" s="315"/>
      <c r="E164" s="316"/>
      <c r="F164" s="194"/>
      <c r="G164" s="192"/>
      <c r="H164" s="193"/>
    </row>
    <row r="165" spans="1:8" ht="18">
      <c r="A165" s="192"/>
      <c r="B165" s="313"/>
      <c r="C165" s="314"/>
      <c r="D165" s="315"/>
      <c r="E165" s="316"/>
      <c r="F165" s="194"/>
      <c r="G165" s="192"/>
      <c r="H165" s="193"/>
    </row>
    <row r="166" spans="1:8" ht="18">
      <c r="A166" s="192"/>
      <c r="B166" s="313"/>
      <c r="C166" s="314"/>
      <c r="D166" s="315"/>
      <c r="E166" s="316"/>
      <c r="F166" s="194"/>
      <c r="G166" s="192"/>
      <c r="H166" s="193"/>
    </row>
    <row r="167" spans="1:8" ht="18">
      <c r="A167" s="192"/>
      <c r="B167" s="313"/>
      <c r="C167" s="314"/>
      <c r="D167" s="315"/>
      <c r="E167" s="316"/>
      <c r="F167" s="194"/>
      <c r="G167" s="192"/>
      <c r="H167" s="193"/>
    </row>
    <row r="168" spans="1:8" ht="18">
      <c r="A168" s="192"/>
      <c r="B168" s="313"/>
      <c r="C168" s="314"/>
      <c r="D168" s="315"/>
      <c r="E168" s="316"/>
      <c r="F168" s="194"/>
      <c r="G168" s="192"/>
      <c r="H168" s="193"/>
    </row>
    <row r="169" spans="1:8" ht="18">
      <c r="A169" s="192"/>
      <c r="B169" s="313"/>
      <c r="C169" s="314"/>
      <c r="D169" s="315"/>
      <c r="E169" s="316"/>
      <c r="F169" s="194"/>
      <c r="G169" s="192"/>
      <c r="H169" s="193"/>
    </row>
    <row r="170" spans="1:8" ht="18">
      <c r="B170" s="318"/>
      <c r="C170" s="319"/>
      <c r="D170" s="320"/>
      <c r="E170" s="171"/>
    </row>
    <row r="171" spans="1:8" ht="18">
      <c r="B171" s="318"/>
      <c r="C171" s="319"/>
      <c r="D171" s="320"/>
      <c r="E171" s="171"/>
    </row>
    <row r="172" spans="1:8" ht="18">
      <c r="B172" s="318"/>
      <c r="C172" s="319"/>
      <c r="D172" s="320"/>
      <c r="E172" s="171"/>
    </row>
    <row r="173" spans="1:8" ht="18">
      <c r="B173" s="318"/>
      <c r="C173" s="319"/>
      <c r="D173" s="320"/>
      <c r="E173" s="171"/>
    </row>
  </sheetData>
  <sheetProtection password="DAFF" sheet="1" objects="1" scenarios="1"/>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HORICE 1 - SO-01-Vlastní ...</vt:lpstr>
      <vt:lpstr>RR - GASTRO</vt:lpstr>
      <vt:lpstr>'HORICE 1 - SO-01-Vlastní ...'!Názvy_tisku</vt:lpstr>
      <vt:lpstr>'Rekapitulace stavby'!Názvy_tisku</vt:lpstr>
      <vt:lpstr>'HORICE 1 - SO-01-Vlastní ...'!Oblast_tisku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MICHÁLEK\Michálek</dc:creator>
  <cp:lastModifiedBy>PRIDOS</cp:lastModifiedBy>
  <dcterms:created xsi:type="dcterms:W3CDTF">2023-01-05T09:22:06Z</dcterms:created>
  <dcterms:modified xsi:type="dcterms:W3CDTF">2023-02-28T07:56:25Z</dcterms:modified>
</cp:coreProperties>
</file>